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2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<sst xmlns="http://schemas.openxmlformats.org/spreadsheetml/2006/main" count="522" uniqueCount="353">
  <si>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</si>
  <si>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</si>
  <si>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</si>
  <si>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</si>
  <si>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</si>
  <si>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</si>
  <si>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</si>
  <si>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</si>
  <si>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</si>
  <si>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</si>
  <si>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</si>
  <si>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</si>
  <si>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</si>
  <si>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</si>
  <si>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</si>
  <si>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</si>
  <si>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</si>
  <si>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</si>
  <si>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</si>
  <si>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</si>
  <si>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</si>
  <si>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</si>
  <si>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</si>
  <si>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</si>
  <si>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</si>
  <si>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</si>
  <si>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</si>
  <si>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</si>
  <si>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</si>
  <si>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</si>
  <si>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</si>
  <si>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</si>
  <si>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</si>
  <si>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</si>
  <si>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</si>
  <si>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</si>
  <si>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</si>
  <si>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</si>
  <si>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</si>
  <si>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</si>
  <si>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</si>
  <si>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</si>
  <si>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</si>
  <si>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</si>
  <si>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</si>
  <si>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</si>
  <si>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</si>
  <si>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</si>
  <si>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</si>
  <si>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</si>
  <si>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</si>
  <si>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</si>
  <si>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</si>
  <si>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</si>
  <si>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</si>
  <si>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</si>
  <si>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</si>
  <si>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</si>
  <si>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</si>
  <si>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</si>
  <si>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</si>
  <si>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</si>
  <si>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</si>
  <si>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</si>
  <si>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</si>
  <si>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</si>
  <si>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</si>
  <si>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</si>
  <si>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</si>
  <si>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</si>
  <si>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</si>
  <si>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</si>
  <si>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</si>
  <si>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</si>
  <si>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</si>
  <si>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</si>
  <si>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</si>
  <si>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</si>
  <si>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</si>
  <si>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</si>
  <si>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</si>
  <si>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</si>
  <si>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</si>
  <si>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</si>
  <si>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</si>
  <si>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</si>
  <si>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</si>
  <si>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</si>
  <si>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</si>
  <si>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</si>
  <si>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</si>
  <si>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</si>
  <si>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</si>
  <si>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</si>
  <si>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</si>
  <si>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</si>
  <si>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</si>
  <si>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</si>
  <si>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</si>
  <si>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</si>
  <si>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</si>
  <si>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</si>
  <si>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</si>
  <si>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</si>
  <si>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</si>
  <si>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</si>
  <si>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</si>
  <si>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</si>
  <si>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</si>
  <si>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</si>
  <si>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</si>
  <si>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</si>
  <si>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</si>
  <si>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</si>
  <si>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</si>
  <si>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</si>
  <si>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</si>
  <si>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</si>
  <si>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</si>
  <si>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</si>
  <si>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</si>
  <si>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</si>
  <si>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</si>
  <si>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</si>
  <si>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</si>
  <si>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</si>
  <si>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</si>
  <si>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</si>
  <si>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</si>
  <si>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</si>
  <si>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</si>
  <si>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</si>
  <si>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</si>
  <si>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</si>
  <si>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</si>
  <si>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</si>
  <si>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</si>
  <si>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</si>
  <si>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</si>
  <si>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</si>
  <si>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</si>
  <si>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</si>
  <si>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</si>
  <si>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</si>
  <si>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</si>
  <si>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</si>
  <si>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</si>
  <si>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</si>
  <si>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</si>
  <si>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</si>
  <si>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</si>
  <si>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</si>
  <si>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</si>
  <si>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</si>
  <si>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</si>
  <si>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</si>
  <si>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</si>
  <si>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</si>
  <si>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</si>
  <si>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</si>
  <si>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</si>
  <si>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</si>
  <si>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</si>
  <si>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</si>
  <si>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</si>
  <si>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</si>
  <si>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</si>
  <si>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</si>
  <si>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</si>
  <si>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</si>
  <si>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</si>
  <si>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</si>
  <si>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</si>
  <si>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</si>
  <si>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</si>
  <si>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</si>
  <si>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</si>
  <si>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</si>
  <si>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</si>
  <si>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</si>
  <si>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</si>
  <si>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</si>
  <si>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</si>
  <si>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</si>
  <si>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</si>
  <si>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</si>
  <si>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</si>
  <si>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</si>
  <si>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</si>
  <si>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</si>
  <si>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</si>
  <si>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</si>
  <si>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</si>
  <si>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</si>
  <si>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</si>
  <si>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</si>
  <si>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</si>
  <si>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</si>
  <si>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</si>
  <si>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</si>
  <si>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</si>
  <si>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</si>
  <si>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</si>
  <si>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</si>
  <si>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</si>
  <si>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</si>
  <si>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</si>
  <si>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</si>
  <si>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</si>
  <si>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</si>
  <si>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</si>
  <si>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</si>
  <si>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</si>
  <si>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</si>
  <si>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</si>
  <si>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</si>
  <si>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</si>
  <si>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</si>
  <si>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</si>
  <si>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</si>
  <si>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</si>
  <si>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</si>
  <si>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</si>
  <si>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</si>
  <si>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</si>
  <si>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</si>
  <si>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</si>
  <si>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</si>
  <si>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</si>
  <si>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</si>
  <si>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</si>
  <si>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</si>
  <si>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</si>
  <si>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</si>
  <si>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</si>
  <si>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</si>
  <si>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</si>
  <si>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</si>
  <si>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</si>
  <si>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</si>
  <si>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</si>
  <si>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</si>
  <si>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</si>
  <si>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</si>
  <si>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</si>
  <si>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</si>
  <si>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</si>
  <si>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</si>
  <si>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</si>
  <si>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</si>
  <si>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</si>
  <si>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</si>
  <si>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</si>
  <si>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</si>
  <si>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</si>
  <si>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</si>
  <si>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</si>
  <si>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</si>
  <si>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</si>
  <si>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</si>
  <si>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</si>
  <si>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</si>
  <si>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</si>
  <si>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</si>
  <si>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</si>
  <si>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</si>
  <si>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</si>
  <si>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</si>
  <si>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</si>
  <si>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</si>
  <si>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</si>
  <si>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</si>
  <si>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</si>
  <si>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</si>
  <si>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</si>
  <si>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</si>
  <si>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</si>
  <si>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</si>
  <si>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</si>
  <si>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</si>
  <si>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</si>
  <si>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</si>
  <si>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</si>
  <si>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</si>
  <si>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</si>
  <si>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</si>
  <si>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</si>
  <si>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</si>
  <si>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</si>
  <si>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</si>
  <si>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</si>
  <si>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</si>
  <si>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</si>
  <si>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</si>
  <si>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</si>
  <si>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</si>
  <si>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</si>
  <si>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</si>
  <si>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</si>
  <si>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</si>
  <si>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</si>
  <si>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</si>
  <si>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</si>
  <si>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</si>
  <si>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</si>
  <si>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</si>
  <si>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</si>
  <si>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</si>
  <si>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</si>
  <si>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</si>
  <si>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</si>
  <si>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</si>
  <si>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</si>
  <si>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</si>
  <si>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</si>
  <si>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</si>
  <si>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</si>
  <si>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</si>
  <si>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</si>
  <si>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</si>
  <si>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</si>
  <si>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</si>
  <si>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</si>
  <si>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</si>
  <si>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</si>
  <si>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</si>
  <si>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</si>
  <si>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</si>
  <si>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</si>
  <si>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</si>
  <si>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</si>
  <si>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</si>
  <si>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</si>
  <si>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</si>
  <si>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</si>
  <si>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</si>
  <si>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</si>
  <si>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</si>
  <si>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</si>
  <si>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</si>
  <si>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</si>
  <si>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</si>
  <si>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</si>
  <si>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</si>
  <si>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</si>
  <si>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</si>
  <si>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</si>
  <si>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</si>
  <si>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</si>
  <si>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</si>
  <si>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Община Симеоновград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</si>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</sst>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&quot; &quot;0&quot; &quot;0&quot; &quot;0"/>
    <numFmt numFmtId="181" formatCode="0.0"/>
    <numFmt numFmtId="182" formatCode="#,##0;[Red]\(#,##0\)"/>
    <numFmt numFmtId="183" formatCode="0&quot;.&quot;"/>
    <numFmt numFmtId="184" formatCode="0000&quot; г.&quot;"/>
    <numFmt numFmtId="185" formatCode="&quot;'Cash-Flow-&quot;0000&quot;-leva'&quot;"/>
    <numFmt numFmtId="186" formatCode="&quot;'Cash-Flow-&quot;0000&quot;'&quot;"/>
    <numFmt numFmtId="187" formatCode="&quot;за &quot;0000&quot; г.&quot;"/>
    <numFmt numFmtId="188" formatCode="&quot;БЮДЖЕТ Годишен         уточнен план &quot;0000&quot; г.&quot;"/>
    <numFmt numFmtId="189" formatCode="&quot;към &quot;00&quot;.&quot;00&quot;.&quot;0000&quot; г.&quot;"/>
    <numFmt numFmtId="190" formatCode="#,##0;\(#,##0\)"/>
    <numFmt numFmtId="191" formatCode="00&quot;.&quot;00&quot;.&quot;0000&quot; г.&quot;"/>
    <numFmt numFmtId="192" formatCode="#,##0&quot; &quot;;[Red]\(#,##0\)"/>
    <numFmt numFmtId="193" formatCode="&quot;МАКЕТ ЗА &quot;0000&quot; г.&quot;"/>
    <numFmt numFmtId="194" formatCode="0000"/>
    <numFmt numFmtId="195" formatCode="000&quot; &quot;000&quot; &quot;000"/>
    <numFmt numFmtId="196" formatCode="0000&quot; &quot;0000"/>
    <numFmt numFmtId="197" formatCode="0000&quot; &quot;0000&quot; &quot;0000"/>
    <numFmt numFmtId="198" formatCode="0000&quot; &quot;0000&quot; &quot;0000&quot; &quot;0000"/>
    <numFmt numFmtId="199" formatCode="&quot;31.12.&quot;0000&quot; г.&quot;"/>
    <numFmt numFmtId="200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1" fontId="3" fillId="34" borderId="0" xfId="0" applyNumberFormat="1" applyFont="1" applyFill="1" applyBorder="1" applyAlignment="1" applyProtection="1">
      <alignment/>
      <protection/>
    </xf>
    <xf numFmtId="181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7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7" applyFont="1" applyFill="1" applyBorder="1" applyAlignment="1" applyProtection="1">
      <alignment horizontal="center"/>
      <protection/>
    </xf>
    <xf numFmtId="0" fontId="16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7" applyFont="1" applyFill="1" applyProtection="1">
      <alignment/>
      <protection/>
    </xf>
    <xf numFmtId="182" fontId="9" fillId="26" borderId="0" xfId="39" applyNumberFormat="1" applyFont="1" applyFill="1" applyAlignment="1" applyProtection="1">
      <alignment/>
      <protection/>
    </xf>
    <xf numFmtId="38" fontId="9" fillId="26" borderId="0" xfId="39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37" applyFont="1" applyFill="1" applyAlignment="1" applyProtection="1">
      <alignment horizontal="right"/>
      <protection/>
    </xf>
    <xf numFmtId="0" fontId="151" fillId="26" borderId="0" xfId="37" applyFont="1" applyFill="1" applyBorder="1" applyAlignment="1" applyProtection="1">
      <alignment horizontal="center"/>
      <protection/>
    </xf>
    <xf numFmtId="182" fontId="152" fillId="26" borderId="0" xfId="39" applyNumberFormat="1" applyFont="1" applyFill="1" applyAlignment="1" applyProtection="1">
      <alignment/>
      <protection/>
    </xf>
    <xf numFmtId="0" fontId="150" fillId="26" borderId="0" xfId="33" applyFont="1" applyFill="1" applyAlignment="1" applyProtection="1" quotePrefix="1">
      <alignment/>
      <protection/>
    </xf>
    <xf numFmtId="0" fontId="153" fillId="35" borderId="0" xfId="38" applyFont="1" applyFill="1" applyAlignment="1" applyProtection="1">
      <alignment horizontal="left"/>
      <protection/>
    </xf>
    <xf numFmtId="0" fontId="13" fillId="26" borderId="0" xfId="38" applyFont="1" applyFill="1" applyAlignment="1" applyProtection="1">
      <alignment horizontal="right"/>
      <protection/>
    </xf>
    <xf numFmtId="181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81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7" applyFont="1" applyFill="1" applyBorder="1" applyAlignment="1" applyProtection="1">
      <alignment horizontal="center"/>
      <protection/>
    </xf>
    <xf numFmtId="0" fontId="14" fillId="33" borderId="0" xfId="37" applyFont="1" applyFill="1" applyProtection="1">
      <alignment/>
      <protection/>
    </xf>
    <xf numFmtId="0" fontId="16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2" fontId="9" fillId="33" borderId="0" xfId="39" applyNumberFormat="1" applyFont="1" applyFill="1" applyAlignment="1" applyProtection="1">
      <alignment/>
      <protection/>
    </xf>
    <xf numFmtId="38" fontId="9" fillId="33" borderId="0" xfId="39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8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38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22" fillId="33" borderId="0" xfId="37" applyFont="1" applyFill="1" applyAlignment="1" applyProtection="1">
      <alignment horizontal="right"/>
      <protection/>
    </xf>
    <xf numFmtId="0" fontId="23" fillId="37" borderId="0" xfId="33" applyFont="1" applyFill="1" applyProtection="1">
      <alignment/>
      <protection/>
    </xf>
    <xf numFmtId="0" fontId="24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>
      <alignment vertical="center"/>
      <protection/>
    </xf>
    <xf numFmtId="0" fontId="23" fillId="37" borderId="0" xfId="33" applyFont="1" applyFill="1" applyBorder="1" applyAlignment="1" applyProtection="1">
      <alignment vertical="center"/>
      <protection/>
    </xf>
    <xf numFmtId="0" fontId="24" fillId="37" borderId="0" xfId="33" applyFont="1" applyFill="1" applyBorder="1" applyAlignment="1">
      <alignment horizontal="center" vertical="center"/>
      <protection/>
    </xf>
    <xf numFmtId="4" fontId="23" fillId="37" borderId="0" xfId="33" applyNumberFormat="1" applyFont="1" applyFill="1" applyAlignment="1" applyProtection="1">
      <alignment vertical="center"/>
      <protection/>
    </xf>
    <xf numFmtId="4" fontId="23" fillId="0" borderId="0" xfId="33" applyNumberFormat="1" applyFont="1" applyFill="1" applyAlignment="1" applyProtection="1">
      <alignment vertical="center"/>
      <protection/>
    </xf>
    <xf numFmtId="0" fontId="23" fillId="0" borderId="0" xfId="33" applyFont="1" applyFill="1" applyBorder="1" applyAlignment="1" applyProtection="1">
      <alignment vertical="center"/>
      <protection/>
    </xf>
    <xf numFmtId="0" fontId="23" fillId="0" borderId="0" xfId="33" applyFont="1" applyFill="1" applyProtection="1">
      <alignment/>
      <protection/>
    </xf>
    <xf numFmtId="0" fontId="24" fillId="0" borderId="0" xfId="33" applyFont="1" applyFill="1" applyBorder="1" applyAlignment="1" applyProtection="1">
      <alignment horizontal="center" vertical="center"/>
      <protection/>
    </xf>
    <xf numFmtId="0" fontId="23" fillId="37" borderId="0" xfId="33" applyFont="1" applyFill="1">
      <alignment/>
      <protection/>
    </xf>
    <xf numFmtId="0" fontId="23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22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83" fontId="22" fillId="38" borderId="0" xfId="33" applyNumberFormat="1" applyFont="1" applyFill="1" applyBorder="1" applyAlignment="1">
      <alignment horizontal="right"/>
      <protection/>
    </xf>
    <xf numFmtId="0" fontId="25" fillId="38" borderId="0" xfId="33" applyFont="1" applyFill="1" applyBorder="1">
      <alignment/>
      <protection/>
    </xf>
    <xf numFmtId="0" fontId="26" fillId="38" borderId="0" xfId="33" applyFont="1" applyFill="1" applyBorder="1">
      <alignment/>
      <protection/>
    </xf>
    <xf numFmtId="0" fontId="25" fillId="38" borderId="13" xfId="33" applyFont="1" applyFill="1" applyBorder="1">
      <alignment/>
      <protection/>
    </xf>
    <xf numFmtId="0" fontId="22" fillId="38" borderId="0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8" fillId="38" borderId="13" xfId="33" applyFont="1" applyFill="1" applyBorder="1">
      <alignment/>
      <protection/>
    </xf>
    <xf numFmtId="0" fontId="18" fillId="38" borderId="0" xfId="33" applyFont="1" applyFill="1" applyBorder="1">
      <alignment/>
      <protection/>
    </xf>
    <xf numFmtId="0" fontId="152" fillId="38" borderId="0" xfId="33" applyFont="1" applyFill="1" applyBorder="1">
      <alignment/>
      <protection/>
    </xf>
    <xf numFmtId="0" fontId="152" fillId="38" borderId="0" xfId="33" applyFont="1" applyFill="1" applyBorder="1" quotePrefix="1">
      <alignment/>
      <protection/>
    </xf>
    <xf numFmtId="0" fontId="9" fillId="0" borderId="0" xfId="33" applyFont="1" applyFill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7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4" fillId="38" borderId="0" xfId="33" applyFont="1" applyFill="1" applyBorder="1">
      <alignment/>
      <protection/>
    </xf>
    <xf numFmtId="0" fontId="154" fillId="38" borderId="0" xfId="33" applyFont="1" applyFill="1" applyBorder="1" quotePrefix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3" fillId="38" borderId="0" xfId="33" applyFont="1" applyFill="1" applyBorder="1">
      <alignment/>
      <protection/>
    </xf>
    <xf numFmtId="0" fontId="28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28" fillId="26" borderId="21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0" fontId="9" fillId="26" borderId="23" xfId="33" applyFont="1" applyFill="1" applyBorder="1">
      <alignment/>
      <protection/>
    </xf>
    <xf numFmtId="186" fontId="21" fillId="26" borderId="24" xfId="33" applyNumberFormat="1" applyFont="1" applyFill="1" applyBorder="1" applyAlignment="1">
      <alignment horizontal="center"/>
      <protection/>
    </xf>
    <xf numFmtId="0" fontId="152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152" fillId="26" borderId="23" xfId="33" applyFont="1" applyFill="1" applyBorder="1">
      <alignment/>
      <protection/>
    </xf>
    <xf numFmtId="0" fontId="16" fillId="26" borderId="20" xfId="33" applyFont="1" applyFill="1" applyBorder="1">
      <alignment/>
      <protection/>
    </xf>
    <xf numFmtId="187" fontId="16" fillId="26" borderId="20" xfId="33" applyNumberFormat="1" applyFont="1" applyFill="1" applyBorder="1" applyAlignment="1">
      <alignment horizontal="left"/>
      <protection/>
    </xf>
    <xf numFmtId="187" fontId="16" fillId="26" borderId="24" xfId="33" applyNumberFormat="1" applyFont="1" applyFill="1" applyBorder="1" applyAlignment="1">
      <alignment horizontal="left"/>
      <protection/>
    </xf>
    <xf numFmtId="185" fontId="30" fillId="26" borderId="0" xfId="33" applyNumberFormat="1" applyFont="1" applyFill="1" applyBorder="1">
      <alignment/>
      <protection/>
    </xf>
    <xf numFmtId="0" fontId="152" fillId="26" borderId="18" xfId="33" applyFont="1" applyFill="1" applyBorder="1">
      <alignment/>
      <protection/>
    </xf>
    <xf numFmtId="185" fontId="30" fillId="26" borderId="22" xfId="33" applyNumberFormat="1" applyFont="1" applyFill="1" applyBorder="1">
      <alignment/>
      <protection/>
    </xf>
    <xf numFmtId="0" fontId="153" fillId="26" borderId="18" xfId="33" applyFont="1" applyFill="1" applyBorder="1">
      <alignment/>
      <protection/>
    </xf>
    <xf numFmtId="184" fontId="30" fillId="26" borderId="22" xfId="33" applyNumberFormat="1" applyFont="1" applyFill="1" applyBorder="1" applyAlignment="1">
      <alignment horizontal="left"/>
      <protection/>
    </xf>
    <xf numFmtId="189" fontId="155" fillId="39" borderId="25" xfId="0" applyNumberFormat="1" applyFont="1" applyFill="1" applyBorder="1" applyAlignment="1" applyProtection="1" quotePrefix="1">
      <alignment horizontal="center"/>
      <protection/>
    </xf>
    <xf numFmtId="188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186" fontId="21" fillId="33" borderId="0" xfId="33" applyNumberFormat="1" applyFont="1" applyFill="1" applyBorder="1" applyAlignment="1">
      <alignment horizontal="center"/>
      <protection/>
    </xf>
    <xf numFmtId="0" fontId="157" fillId="26" borderId="0" xfId="0" applyFont="1" applyFill="1" applyBorder="1" applyAlignment="1" applyProtection="1">
      <alignment/>
      <protection/>
    </xf>
    <xf numFmtId="0" fontId="9" fillId="38" borderId="27" xfId="33" applyFont="1" applyFill="1" applyBorder="1">
      <alignment/>
      <protection/>
    </xf>
    <xf numFmtId="183" fontId="22" fillId="38" borderId="22" xfId="33" applyNumberFormat="1" applyFont="1" applyFill="1" applyBorder="1" applyAlignment="1">
      <alignment horizontal="right"/>
      <protection/>
    </xf>
    <xf numFmtId="0" fontId="9" fillId="38" borderId="22" xfId="33" applyFont="1" applyFill="1" applyBorder="1">
      <alignment/>
      <protection/>
    </xf>
    <xf numFmtId="0" fontId="9" fillId="38" borderId="28" xfId="33" applyFont="1" applyFill="1" applyBorder="1">
      <alignment/>
      <protection/>
    </xf>
    <xf numFmtId="0" fontId="150" fillId="40" borderId="29" xfId="33" applyFont="1" applyFill="1" applyBorder="1">
      <alignment/>
      <protection/>
    </xf>
    <xf numFmtId="0" fontId="152" fillId="40" borderId="30" xfId="33" applyFont="1" applyFill="1" applyBorder="1">
      <alignment/>
      <protection/>
    </xf>
    <xf numFmtId="0" fontId="152" fillId="40" borderId="31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8" fontId="158" fillId="39" borderId="26" xfId="0" applyNumberFormat="1" applyFont="1" applyFill="1" applyBorder="1" applyAlignment="1" applyProtection="1" quotePrefix="1">
      <alignment horizontal="center" wrapText="1"/>
      <protection/>
    </xf>
    <xf numFmtId="190" fontId="9" fillId="37" borderId="0" xfId="39" applyNumberFormat="1" applyFont="1" applyFill="1" applyAlignment="1" applyProtection="1">
      <alignment/>
      <protection/>
    </xf>
    <xf numFmtId="190" fontId="14" fillId="37" borderId="0" xfId="38" applyNumberFormat="1" applyFont="1" applyFill="1" applyProtection="1">
      <alignment/>
      <protection/>
    </xf>
    <xf numFmtId="190" fontId="6" fillId="34" borderId="0" xfId="0" applyNumberFormat="1" applyFont="1" applyFill="1" applyAlignment="1" applyProtection="1">
      <alignment/>
      <protection/>
    </xf>
    <xf numFmtId="187" fontId="159" fillId="41" borderId="25" xfId="0" applyNumberFormat="1" applyFont="1" applyFill="1" applyBorder="1" applyAlignment="1" applyProtection="1" quotePrefix="1">
      <alignment horizontal="center"/>
      <protection/>
    </xf>
    <xf numFmtId="188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87" fontId="160" fillId="42" borderId="25" xfId="0" applyNumberFormat="1" applyFont="1" applyFill="1" applyBorder="1" applyAlignment="1" applyProtection="1" quotePrefix="1">
      <alignment horizontal="center"/>
      <protection/>
    </xf>
    <xf numFmtId="190" fontId="2" fillId="34" borderId="0" xfId="0" applyNumberFormat="1" applyFont="1" applyFill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0" fontId="3" fillId="26" borderId="23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2" fillId="26" borderId="0" xfId="38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38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2" fontId="43" fillId="26" borderId="32" xfId="0" applyNumberFormat="1" applyFont="1" applyFill="1" applyBorder="1" applyAlignment="1" applyProtection="1">
      <alignment horizontal="center"/>
      <protection/>
    </xf>
    <xf numFmtId="182" fontId="12" fillId="26" borderId="32" xfId="0" applyNumberFormat="1" applyFont="1" applyFill="1" applyBorder="1" applyAlignment="1" applyProtection="1">
      <alignment horizontal="center"/>
      <protection/>
    </xf>
    <xf numFmtId="182" fontId="43" fillId="43" borderId="32" xfId="0" applyNumberFormat="1" applyFont="1" applyFill="1" applyBorder="1" applyAlignment="1" applyProtection="1">
      <alignment horizontal="center"/>
      <protection locked="0"/>
    </xf>
    <xf numFmtId="0" fontId="2" fillId="26" borderId="33" xfId="0" applyFont="1" applyFill="1" applyBorder="1" applyAlignment="1" applyProtection="1">
      <alignment horizontal="right"/>
      <protection/>
    </xf>
    <xf numFmtId="0" fontId="11" fillId="26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88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39" applyNumberFormat="1" applyFont="1" applyFill="1" applyBorder="1" applyAlignment="1" applyProtection="1">
      <alignment/>
      <protection/>
    </xf>
    <xf numFmtId="38" fontId="22" fillId="33" borderId="0" xfId="39" applyNumberFormat="1" applyFont="1" applyFill="1" applyBorder="1" applyAlignment="1" applyProtection="1">
      <alignment/>
      <protection/>
    </xf>
    <xf numFmtId="38" fontId="22" fillId="44" borderId="0" xfId="39" applyNumberFormat="1" applyFont="1" applyFill="1" applyBorder="1" applyAlignment="1" applyProtection="1">
      <alignment/>
      <protection/>
    </xf>
    <xf numFmtId="38" fontId="9" fillId="44" borderId="0" xfId="39" applyNumberFormat="1" applyFont="1" applyFill="1" applyBorder="1" applyAlignment="1" applyProtection="1">
      <alignment/>
      <protection/>
    </xf>
    <xf numFmtId="38" fontId="15" fillId="38" borderId="35" xfId="39" applyNumberFormat="1" applyFont="1" applyFill="1" applyBorder="1" applyAlignment="1" applyProtection="1">
      <alignment/>
      <protection/>
    </xf>
    <xf numFmtId="38" fontId="22" fillId="33" borderId="35" xfId="39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39" applyNumberFormat="1" applyFont="1" applyFill="1" applyBorder="1" applyAlignment="1" applyProtection="1">
      <alignment/>
      <protection/>
    </xf>
    <xf numFmtId="38" fontId="9" fillId="44" borderId="35" xfId="39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8" fontId="4" fillId="33" borderId="36" xfId="0" applyNumberFormat="1" applyFont="1" applyFill="1" applyBorder="1" applyAlignment="1" applyProtection="1" quotePrefix="1">
      <alignment horizontal="center"/>
      <protection/>
    </xf>
    <xf numFmtId="188" fontId="4" fillId="33" borderId="37" xfId="0" applyNumberFormat="1" applyFont="1" applyFill="1" applyBorder="1" applyAlignment="1" applyProtection="1" quotePrefix="1">
      <alignment horizontal="center"/>
      <protection/>
    </xf>
    <xf numFmtId="188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39" applyNumberFormat="1" applyFont="1" applyFill="1" applyBorder="1" applyAlignment="1" applyProtection="1">
      <alignment/>
      <protection/>
    </xf>
    <xf numFmtId="38" fontId="15" fillId="33" borderId="35" xfId="39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82" fontId="5" fillId="39" borderId="43" xfId="0" applyNumberFormat="1" applyFont="1" applyFill="1" applyBorder="1" applyAlignment="1" applyProtection="1">
      <alignment horizontal="left"/>
      <protection/>
    </xf>
    <xf numFmtId="182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39" applyNumberFormat="1" applyFont="1" applyFill="1" applyBorder="1" applyAlignment="1" applyProtection="1">
      <alignment/>
      <protection/>
    </xf>
    <xf numFmtId="38" fontId="22" fillId="45" borderId="48" xfId="39" applyNumberFormat="1" applyFont="1" applyFill="1" applyBorder="1" applyAlignment="1" applyProtection="1">
      <alignment/>
      <protection/>
    </xf>
    <xf numFmtId="38" fontId="22" fillId="45" borderId="49" xfId="39" applyNumberFormat="1" applyFont="1" applyFill="1" applyBorder="1" applyAlignment="1" applyProtection="1">
      <alignment/>
      <protection/>
    </xf>
    <xf numFmtId="38" fontId="22" fillId="46" borderId="47" xfId="39" applyNumberFormat="1" applyFont="1" applyFill="1" applyBorder="1" applyAlignment="1" applyProtection="1">
      <alignment/>
      <protection/>
    </xf>
    <xf numFmtId="38" fontId="22" fillId="46" borderId="48" xfId="39" applyNumberFormat="1" applyFont="1" applyFill="1" applyBorder="1" applyAlignment="1" applyProtection="1">
      <alignment/>
      <protection/>
    </xf>
    <xf numFmtId="38" fontId="22" fillId="46" borderId="49" xfId="39" applyNumberFormat="1" applyFont="1" applyFill="1" applyBorder="1" applyAlignment="1" applyProtection="1">
      <alignment/>
      <protection/>
    </xf>
    <xf numFmtId="38" fontId="22" fillId="33" borderId="50" xfId="39" applyNumberFormat="1" applyFont="1" applyFill="1" applyBorder="1" applyAlignment="1" applyProtection="1">
      <alignment/>
      <protection/>
    </xf>
    <xf numFmtId="38" fontId="22" fillId="33" borderId="51" xfId="39" applyNumberFormat="1" applyFont="1" applyFill="1" applyBorder="1" applyAlignment="1" applyProtection="1">
      <alignment/>
      <protection/>
    </xf>
    <xf numFmtId="38" fontId="9" fillId="33" borderId="52" xfId="39" applyNumberFormat="1" applyFont="1" applyFill="1" applyBorder="1" applyAlignment="1" applyProtection="1">
      <alignment/>
      <protection/>
    </xf>
    <xf numFmtId="38" fontId="9" fillId="33" borderId="53" xfId="39" applyNumberFormat="1" applyFont="1" applyFill="1" applyBorder="1" applyAlignment="1" applyProtection="1">
      <alignment/>
      <protection/>
    </xf>
    <xf numFmtId="38" fontId="9" fillId="33" borderId="54" xfId="39" applyNumberFormat="1" applyFont="1" applyFill="1" applyBorder="1" applyAlignment="1" applyProtection="1">
      <alignment/>
      <protection/>
    </xf>
    <xf numFmtId="38" fontId="9" fillId="33" borderId="55" xfId="39" applyNumberFormat="1" applyFont="1" applyFill="1" applyBorder="1" applyAlignment="1" applyProtection="1">
      <alignment/>
      <protection/>
    </xf>
    <xf numFmtId="38" fontId="9" fillId="33" borderId="50" xfId="39" applyNumberFormat="1" applyFont="1" applyFill="1" applyBorder="1" applyAlignment="1" applyProtection="1">
      <alignment/>
      <protection/>
    </xf>
    <xf numFmtId="38" fontId="9" fillId="33" borderId="51" xfId="39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39" applyNumberFormat="1" applyFont="1" applyFill="1" applyBorder="1" applyAlignment="1" applyProtection="1">
      <alignment/>
      <protection/>
    </xf>
    <xf numFmtId="38" fontId="30" fillId="44" borderId="59" xfId="39" applyNumberFormat="1" applyFont="1" applyFill="1" applyBorder="1" applyAlignment="1" applyProtection="1">
      <alignment/>
      <protection/>
    </xf>
    <xf numFmtId="38" fontId="30" fillId="44" borderId="52" xfId="39" applyNumberFormat="1" applyFont="1" applyFill="1" applyBorder="1" applyAlignment="1" applyProtection="1">
      <alignment/>
      <protection/>
    </xf>
    <xf numFmtId="38" fontId="30" fillId="44" borderId="53" xfId="39" applyNumberFormat="1" applyFont="1" applyFill="1" applyBorder="1" applyAlignment="1" applyProtection="1">
      <alignment/>
      <protection/>
    </xf>
    <xf numFmtId="38" fontId="30" fillId="44" borderId="54" xfId="39" applyNumberFormat="1" applyFont="1" applyFill="1" applyBorder="1" applyAlignment="1" applyProtection="1">
      <alignment/>
      <protection/>
    </xf>
    <xf numFmtId="38" fontId="30" fillId="44" borderId="55" xfId="39" applyNumberFormat="1" applyFont="1" applyFill="1" applyBorder="1" applyAlignment="1" applyProtection="1">
      <alignment/>
      <protection/>
    </xf>
    <xf numFmtId="38" fontId="22" fillId="33" borderId="60" xfId="39" applyNumberFormat="1" applyFont="1" applyFill="1" applyBorder="1" applyAlignment="1" applyProtection="1">
      <alignment/>
      <protection/>
    </xf>
    <xf numFmtId="38" fontId="22" fillId="33" borderId="20" xfId="39" applyNumberFormat="1" applyFont="1" applyFill="1" applyBorder="1" applyAlignment="1" applyProtection="1">
      <alignment/>
      <protection/>
    </xf>
    <xf numFmtId="38" fontId="22" fillId="33" borderId="57" xfId="39" applyNumberFormat="1" applyFont="1" applyFill="1" applyBorder="1" applyAlignment="1" applyProtection="1">
      <alignment/>
      <protection/>
    </xf>
    <xf numFmtId="38" fontId="30" fillId="44" borderId="48" xfId="39" applyNumberFormat="1" applyFont="1" applyFill="1" applyBorder="1" applyAlignment="1" applyProtection="1">
      <alignment/>
      <protection/>
    </xf>
    <xf numFmtId="38" fontId="30" fillId="44" borderId="49" xfId="39" applyNumberFormat="1" applyFont="1" applyFill="1" applyBorder="1" applyAlignment="1" applyProtection="1">
      <alignment/>
      <protection/>
    </xf>
    <xf numFmtId="38" fontId="9" fillId="47" borderId="61" xfId="39" applyNumberFormat="1" applyFont="1" applyFill="1" applyBorder="1" applyAlignment="1" applyProtection="1">
      <alignment/>
      <protection/>
    </xf>
    <xf numFmtId="38" fontId="9" fillId="47" borderId="62" xfId="39" applyNumberFormat="1" applyFont="1" applyFill="1" applyBorder="1" applyAlignment="1" applyProtection="1">
      <alignment/>
      <protection/>
    </xf>
    <xf numFmtId="38" fontId="9" fillId="33" borderId="61" xfId="39" applyNumberFormat="1" applyFont="1" applyFill="1" applyBorder="1" applyAlignment="1" applyProtection="1">
      <alignment/>
      <protection/>
    </xf>
    <xf numFmtId="38" fontId="9" fillId="33" borderId="62" xfId="39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39" applyNumberFormat="1" applyFont="1" applyFill="1" applyBorder="1" applyAlignment="1" applyProtection="1">
      <alignment/>
      <protection/>
    </xf>
    <xf numFmtId="38" fontId="9" fillId="33" borderId="63" xfId="39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26" borderId="48" xfId="0" applyFont="1" applyFill="1" applyBorder="1" applyAlignment="1" applyProtection="1">
      <alignment horizontal="left"/>
      <protection/>
    </xf>
    <xf numFmtId="191" fontId="162" fillId="33" borderId="32" xfId="0" applyNumberFormat="1" applyFont="1" applyFill="1" applyBorder="1" applyAlignment="1" applyProtection="1">
      <alignment horizontal="center"/>
      <protection locked="0"/>
    </xf>
    <xf numFmtId="191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33" applyFont="1" applyFill="1" applyBorder="1">
      <alignment/>
      <protection/>
    </xf>
    <xf numFmtId="0" fontId="3" fillId="26" borderId="48" xfId="0" applyFont="1" applyFill="1" applyBorder="1" applyAlignment="1" applyProtection="1">
      <alignment horizontal="right"/>
      <protection/>
    </xf>
    <xf numFmtId="38" fontId="9" fillId="33" borderId="64" xfId="39" applyNumberFormat="1" applyFont="1" applyFill="1" applyBorder="1" applyAlignment="1" applyProtection="1">
      <alignment/>
      <protection/>
    </xf>
    <xf numFmtId="38" fontId="9" fillId="33" borderId="65" xfId="39" applyNumberFormat="1" applyFont="1" applyFill="1" applyBorder="1" applyAlignment="1" applyProtection="1">
      <alignment/>
      <protection/>
    </xf>
    <xf numFmtId="38" fontId="15" fillId="33" borderId="66" xfId="39" applyNumberFormat="1" applyFont="1" applyFill="1" applyBorder="1" applyAlignment="1" applyProtection="1">
      <alignment/>
      <protection/>
    </xf>
    <xf numFmtId="38" fontId="22" fillId="33" borderId="67" xfId="39" applyNumberFormat="1" applyFont="1" applyFill="1" applyBorder="1" applyAlignment="1" applyProtection="1">
      <alignment/>
      <protection/>
    </xf>
    <xf numFmtId="38" fontId="22" fillId="33" borderId="66" xfId="39" applyNumberFormat="1" applyFont="1" applyFill="1" applyBorder="1" applyAlignment="1" applyProtection="1">
      <alignment/>
      <protection/>
    </xf>
    <xf numFmtId="38" fontId="9" fillId="33" borderId="67" xfId="39" applyNumberFormat="1" applyFont="1" applyFill="1" applyBorder="1" applyAlignment="1" applyProtection="1">
      <alignment/>
      <protection/>
    </xf>
    <xf numFmtId="38" fontId="22" fillId="44" borderId="60" xfId="39" applyNumberFormat="1" applyFont="1" applyFill="1" applyBorder="1" applyAlignment="1" applyProtection="1">
      <alignment/>
      <protection/>
    </xf>
    <xf numFmtId="38" fontId="9" fillId="44" borderId="67" xfId="39" applyNumberFormat="1" applyFont="1" applyFill="1" applyBorder="1" applyAlignment="1" applyProtection="1">
      <alignment/>
      <protection/>
    </xf>
    <xf numFmtId="38" fontId="9" fillId="44" borderId="64" xfId="39" applyNumberFormat="1" applyFont="1" applyFill="1" applyBorder="1" applyAlignment="1" applyProtection="1">
      <alignment/>
      <protection/>
    </xf>
    <xf numFmtId="38" fontId="9" fillId="44" borderId="68" xfId="39" applyNumberFormat="1" applyFont="1" applyFill="1" applyBorder="1" applyAlignment="1" applyProtection="1">
      <alignment/>
      <protection/>
    </xf>
    <xf numFmtId="38" fontId="30" fillId="44" borderId="56" xfId="39" applyNumberFormat="1" applyFont="1" applyFill="1" applyBorder="1" applyAlignment="1" applyProtection="1">
      <alignment/>
      <protection/>
    </xf>
    <xf numFmtId="38" fontId="30" fillId="44" borderId="64" xfId="39" applyNumberFormat="1" applyFont="1" applyFill="1" applyBorder="1" applyAlignment="1" applyProtection="1">
      <alignment/>
      <protection/>
    </xf>
    <xf numFmtId="38" fontId="30" fillId="44" borderId="65" xfId="39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39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39" applyNumberFormat="1" applyFont="1" applyFill="1" applyBorder="1" applyAlignment="1" applyProtection="1">
      <alignment/>
      <protection/>
    </xf>
    <xf numFmtId="38" fontId="163" fillId="47" borderId="68" xfId="39" applyNumberFormat="1" applyFont="1" applyFill="1" applyBorder="1" applyAlignment="1" applyProtection="1">
      <alignment/>
      <protection/>
    </xf>
    <xf numFmtId="38" fontId="9" fillId="33" borderId="68" xfId="39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82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26" borderId="0" xfId="35" applyFont="1" applyFill="1" applyBorder="1" applyProtection="1">
      <alignment/>
      <protection/>
    </xf>
    <xf numFmtId="181" fontId="4" fillId="26" borderId="0" xfId="35" applyNumberFormat="1" applyFont="1" applyFill="1" applyBorder="1" applyAlignment="1" applyProtection="1">
      <alignment horizontal="left"/>
      <protection/>
    </xf>
    <xf numFmtId="0" fontId="3" fillId="26" borderId="0" xfId="35" applyFont="1" applyFill="1" applyBorder="1" applyAlignment="1" applyProtection="1">
      <alignment horizontal="center"/>
      <protection/>
    </xf>
    <xf numFmtId="0" fontId="2" fillId="34" borderId="0" xfId="35" applyFont="1" applyFill="1" applyAlignment="1" applyProtection="1">
      <alignment horizontal="center"/>
      <protection/>
    </xf>
    <xf numFmtId="0" fontId="2" fillId="34" borderId="0" xfId="35" applyFont="1" applyFill="1" applyBorder="1" applyAlignment="1" applyProtection="1">
      <alignment horizontal="center"/>
      <protection/>
    </xf>
    <xf numFmtId="0" fontId="2" fillId="34" borderId="0" xfId="35" applyFont="1" applyFill="1" applyProtection="1">
      <alignment/>
      <protection/>
    </xf>
    <xf numFmtId="0" fontId="0" fillId="0" borderId="0" xfId="35" applyProtection="1">
      <alignment/>
      <protection/>
    </xf>
    <xf numFmtId="192" fontId="3" fillId="33" borderId="73" xfId="0" applyNumberFormat="1" applyFont="1" applyFill="1" applyBorder="1" applyAlignment="1" applyProtection="1">
      <alignment/>
      <protection/>
    </xf>
    <xf numFmtId="192" fontId="6" fillId="26" borderId="0" xfId="0" applyNumberFormat="1" applyFont="1" applyFill="1" applyAlignment="1" applyProtection="1">
      <alignment horizontal="right"/>
      <protection/>
    </xf>
    <xf numFmtId="192" fontId="3" fillId="33" borderId="74" xfId="0" applyNumberFormat="1" applyFont="1" applyFill="1" applyBorder="1" applyAlignment="1" applyProtection="1">
      <alignment/>
      <protection/>
    </xf>
    <xf numFmtId="192" fontId="3" fillId="33" borderId="75" xfId="0" applyNumberFormat="1" applyFont="1" applyFill="1" applyBorder="1" applyAlignment="1" applyProtection="1">
      <alignment/>
      <protection locked="0"/>
    </xf>
    <xf numFmtId="192" fontId="4" fillId="33" borderId="75" xfId="0" applyNumberFormat="1" applyFont="1" applyFill="1" applyBorder="1" applyAlignment="1" applyProtection="1">
      <alignment/>
      <protection locked="0"/>
    </xf>
    <xf numFmtId="192" fontId="3" fillId="33" borderId="76" xfId="0" applyNumberFormat="1" applyFont="1" applyFill="1" applyBorder="1" applyAlignment="1" applyProtection="1">
      <alignment/>
      <protection locked="0"/>
    </xf>
    <xf numFmtId="192" fontId="4" fillId="33" borderId="76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 locked="0"/>
    </xf>
    <xf numFmtId="192" fontId="4" fillId="33" borderId="77" xfId="0" applyNumberFormat="1" applyFont="1" applyFill="1" applyBorder="1" applyAlignment="1" applyProtection="1">
      <alignment/>
      <protection locked="0"/>
    </xf>
    <xf numFmtId="192" fontId="3" fillId="26" borderId="10" xfId="0" applyNumberFormat="1" applyFont="1" applyFill="1" applyBorder="1" applyAlignment="1" applyProtection="1">
      <alignment/>
      <protection/>
    </xf>
    <xf numFmtId="192" fontId="4" fillId="26" borderId="10" xfId="0" applyNumberFormat="1" applyFont="1" applyFill="1" applyBorder="1" applyAlignment="1" applyProtection="1">
      <alignment/>
      <protection/>
    </xf>
    <xf numFmtId="192" fontId="4" fillId="33" borderId="73" xfId="0" applyNumberFormat="1" applyFont="1" applyFill="1" applyBorder="1" applyAlignment="1" applyProtection="1">
      <alignment/>
      <protection/>
    </xf>
    <xf numFmtId="192" fontId="4" fillId="33" borderId="74" xfId="0" applyNumberFormat="1" applyFont="1" applyFill="1" applyBorder="1" applyAlignment="1" applyProtection="1">
      <alignment/>
      <protection/>
    </xf>
    <xf numFmtId="192" fontId="3" fillId="44" borderId="73" xfId="0" applyNumberFormat="1" applyFont="1" applyFill="1" applyBorder="1" applyAlignment="1" applyProtection="1">
      <alignment/>
      <protection/>
    </xf>
    <xf numFmtId="192" fontId="4" fillId="44" borderId="73" xfId="0" applyNumberFormat="1" applyFont="1" applyFill="1" applyBorder="1" applyAlignment="1" applyProtection="1">
      <alignment/>
      <protection/>
    </xf>
    <xf numFmtId="192" fontId="3" fillId="44" borderId="75" xfId="0" applyNumberFormat="1" applyFont="1" applyFill="1" applyBorder="1" applyAlignment="1" applyProtection="1">
      <alignment/>
      <protection/>
    </xf>
    <xf numFmtId="192" fontId="4" fillId="44" borderId="75" xfId="0" applyNumberFormat="1" applyFont="1" applyFill="1" applyBorder="1" applyAlignment="1" applyProtection="1">
      <alignment/>
      <protection/>
    </xf>
    <xf numFmtId="192" fontId="3" fillId="44" borderId="76" xfId="0" applyNumberFormat="1" applyFont="1" applyFill="1" applyBorder="1" applyAlignment="1" applyProtection="1">
      <alignment/>
      <protection/>
    </xf>
    <xf numFmtId="192" fontId="4" fillId="44" borderId="76" xfId="0" applyNumberFormat="1" applyFont="1" applyFill="1" applyBorder="1" applyAlignment="1" applyProtection="1">
      <alignment/>
      <protection/>
    </xf>
    <xf numFmtId="192" fontId="3" fillId="44" borderId="77" xfId="0" applyNumberFormat="1" applyFont="1" applyFill="1" applyBorder="1" applyAlignment="1" applyProtection="1">
      <alignment/>
      <protection/>
    </xf>
    <xf numFmtId="192" fontId="4" fillId="44" borderId="77" xfId="0" applyNumberFormat="1" applyFont="1" applyFill="1" applyBorder="1" applyAlignment="1" applyProtection="1">
      <alignment/>
      <protection/>
    </xf>
    <xf numFmtId="192" fontId="3" fillId="26" borderId="10" xfId="0" applyNumberFormat="1" applyFont="1" applyFill="1" applyBorder="1" applyAlignment="1" applyProtection="1">
      <alignment/>
      <protection locked="0"/>
    </xf>
    <xf numFmtId="192" fontId="4" fillId="26" borderId="10" xfId="0" applyNumberFormat="1" applyFont="1" applyFill="1" applyBorder="1" applyAlignment="1" applyProtection="1">
      <alignment/>
      <protection locked="0"/>
    </xf>
    <xf numFmtId="192" fontId="43" fillId="44" borderId="78" xfId="0" applyNumberFormat="1" applyFont="1" applyFill="1" applyBorder="1" applyAlignment="1" applyProtection="1">
      <alignment/>
      <protection locked="0"/>
    </xf>
    <xf numFmtId="192" fontId="12" fillId="44" borderId="78" xfId="0" applyNumberFormat="1" applyFont="1" applyFill="1" applyBorder="1" applyAlignment="1" applyProtection="1">
      <alignment/>
      <protection locked="0"/>
    </xf>
    <xf numFmtId="192" fontId="43" fillId="44" borderId="76" xfId="0" applyNumberFormat="1" applyFont="1" applyFill="1" applyBorder="1" applyAlignment="1" applyProtection="1">
      <alignment/>
      <protection locked="0"/>
    </xf>
    <xf numFmtId="192" fontId="12" fillId="44" borderId="76" xfId="0" applyNumberFormat="1" applyFont="1" applyFill="1" applyBorder="1" applyAlignment="1" applyProtection="1">
      <alignment/>
      <protection locked="0"/>
    </xf>
    <xf numFmtId="192" fontId="43" fillId="44" borderId="79" xfId="0" applyNumberFormat="1" applyFont="1" applyFill="1" applyBorder="1" applyAlignment="1" applyProtection="1">
      <alignment/>
      <protection locked="0"/>
    </xf>
    <xf numFmtId="192" fontId="12" fillId="44" borderId="79" xfId="0" applyNumberFormat="1" applyFont="1" applyFill="1" applyBorder="1" applyAlignment="1" applyProtection="1">
      <alignment/>
      <protection locked="0"/>
    </xf>
    <xf numFmtId="192" fontId="3" fillId="33" borderId="75" xfId="0" applyNumberFormat="1" applyFont="1" applyFill="1" applyBorder="1" applyAlignment="1" applyProtection="1">
      <alignment/>
      <protection/>
    </xf>
    <xf numFmtId="192" fontId="4" fillId="33" borderId="75" xfId="0" applyNumberFormat="1" applyFont="1" applyFill="1" applyBorder="1" applyAlignment="1" applyProtection="1">
      <alignment/>
      <protection/>
    </xf>
    <xf numFmtId="192" fontId="3" fillId="39" borderId="80" xfId="0" applyNumberFormat="1" applyFont="1" applyFill="1" applyBorder="1" applyAlignment="1" applyProtection="1">
      <alignment/>
      <protection/>
    </xf>
    <xf numFmtId="192" fontId="4" fillId="39" borderId="80" xfId="0" applyNumberFormat="1" applyFont="1" applyFill="1" applyBorder="1" applyAlignment="1" applyProtection="1">
      <alignment/>
      <protection/>
    </xf>
    <xf numFmtId="192" fontId="3" fillId="33" borderId="74" xfId="0" applyNumberFormat="1" applyFont="1" applyFill="1" applyBorder="1" applyAlignment="1" applyProtection="1">
      <alignment/>
      <protection locked="0"/>
    </xf>
    <xf numFmtId="192" fontId="4" fillId="33" borderId="74" xfId="0" applyNumberFormat="1" applyFont="1" applyFill="1" applyBorder="1" applyAlignment="1" applyProtection="1">
      <alignment/>
      <protection locked="0"/>
    </xf>
    <xf numFmtId="192" fontId="3" fillId="46" borderId="10" xfId="0" applyNumberFormat="1" applyFont="1" applyFill="1" applyBorder="1" applyAlignment="1" applyProtection="1">
      <alignment/>
      <protection/>
    </xf>
    <xf numFmtId="192" fontId="4" fillId="46" borderId="10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 locked="0"/>
    </xf>
    <xf numFmtId="192" fontId="4" fillId="33" borderId="79" xfId="0" applyNumberFormat="1" applyFont="1" applyFill="1" applyBorder="1" applyAlignment="1" applyProtection="1">
      <alignment/>
      <protection locked="0"/>
    </xf>
    <xf numFmtId="192" fontId="43" fillId="44" borderId="81" xfId="0" applyNumberFormat="1" applyFont="1" applyFill="1" applyBorder="1" applyAlignment="1" applyProtection="1">
      <alignment/>
      <protection locked="0"/>
    </xf>
    <xf numFmtId="192" fontId="12" fillId="44" borderId="81" xfId="0" applyNumberFormat="1" applyFont="1" applyFill="1" applyBorder="1" applyAlignment="1" applyProtection="1">
      <alignment/>
      <protection locked="0"/>
    </xf>
    <xf numFmtId="192" fontId="3" fillId="33" borderId="77" xfId="0" applyNumberFormat="1" applyFont="1" applyFill="1" applyBorder="1" applyAlignment="1" applyProtection="1">
      <alignment/>
      <protection/>
    </xf>
    <xf numFmtId="192" fontId="4" fillId="33" borderId="77" xfId="0" applyNumberFormat="1" applyFont="1" applyFill="1" applyBorder="1" applyAlignment="1" applyProtection="1">
      <alignment/>
      <protection/>
    </xf>
    <xf numFmtId="192" fontId="4" fillId="48" borderId="80" xfId="0" applyNumberFormat="1" applyFont="1" applyFill="1" applyBorder="1" applyAlignment="1" applyProtection="1">
      <alignment/>
      <protection/>
    </xf>
    <xf numFmtId="192" fontId="3" fillId="5" borderId="80" xfId="0" applyNumberFormat="1" applyFont="1" applyFill="1" applyBorder="1" applyAlignment="1" applyProtection="1">
      <alignment/>
      <protection/>
    </xf>
    <xf numFmtId="192" fontId="4" fillId="5" borderId="80" xfId="0" applyNumberFormat="1" applyFont="1" applyFill="1" applyBorder="1" applyAlignment="1" applyProtection="1">
      <alignment/>
      <protection/>
    </xf>
    <xf numFmtId="192" fontId="3" fillId="48" borderId="80" xfId="0" applyNumberFormat="1" applyFont="1" applyFill="1" applyBorder="1" applyAlignment="1" applyProtection="1">
      <alignment/>
      <protection/>
    </xf>
    <xf numFmtId="192" fontId="3" fillId="47" borderId="77" xfId="0" applyNumberFormat="1" applyFont="1" applyFill="1" applyBorder="1" applyAlignment="1" applyProtection="1">
      <alignment/>
      <protection/>
    </xf>
    <xf numFmtId="192" fontId="4" fillId="47" borderId="77" xfId="0" applyNumberFormat="1" applyFont="1" applyFill="1" applyBorder="1" applyAlignment="1" applyProtection="1">
      <alignment/>
      <protection/>
    </xf>
    <xf numFmtId="192" fontId="3" fillId="33" borderId="82" xfId="0" applyNumberFormat="1" applyFont="1" applyFill="1" applyBorder="1" applyAlignment="1" applyProtection="1">
      <alignment/>
      <protection/>
    </xf>
    <xf numFmtId="192" fontId="4" fillId="33" borderId="82" xfId="0" applyNumberFormat="1" applyFont="1" applyFill="1" applyBorder="1" applyAlignment="1" applyProtection="1">
      <alignment/>
      <protection/>
    </xf>
    <xf numFmtId="192" fontId="6" fillId="33" borderId="0" xfId="0" applyNumberFormat="1" applyFont="1" applyFill="1" applyAlignment="1" applyProtection="1">
      <alignment horizontal="right"/>
      <protection/>
    </xf>
    <xf numFmtId="192" fontId="3" fillId="33" borderId="76" xfId="0" applyNumberFormat="1" applyFont="1" applyFill="1" applyBorder="1" applyAlignment="1" applyProtection="1">
      <alignment/>
      <protection/>
    </xf>
    <xf numFmtId="192" fontId="4" fillId="33" borderId="76" xfId="0" applyNumberFormat="1" applyFont="1" applyFill="1" applyBorder="1" applyAlignment="1" applyProtection="1">
      <alignment/>
      <protection/>
    </xf>
    <xf numFmtId="192" fontId="43" fillId="44" borderId="78" xfId="0" applyNumberFormat="1" applyFont="1" applyFill="1" applyBorder="1" applyAlignment="1" applyProtection="1">
      <alignment/>
      <protection/>
    </xf>
    <xf numFmtId="192" fontId="12" fillId="44" borderId="78" xfId="0" applyNumberFormat="1" applyFont="1" applyFill="1" applyBorder="1" applyAlignment="1" applyProtection="1">
      <alignment/>
      <protection/>
    </xf>
    <xf numFmtId="192" fontId="43" fillId="44" borderId="76" xfId="0" applyNumberFormat="1" applyFont="1" applyFill="1" applyBorder="1" applyAlignment="1" applyProtection="1">
      <alignment/>
      <protection/>
    </xf>
    <xf numFmtId="192" fontId="12" fillId="44" borderId="76" xfId="0" applyNumberFormat="1" applyFont="1" applyFill="1" applyBorder="1" applyAlignment="1" applyProtection="1">
      <alignment/>
      <protection/>
    </xf>
    <xf numFmtId="192" fontId="43" fillId="44" borderId="79" xfId="0" applyNumberFormat="1" applyFont="1" applyFill="1" applyBorder="1" applyAlignment="1" applyProtection="1">
      <alignment/>
      <protection/>
    </xf>
    <xf numFmtId="192" fontId="12" fillId="44" borderId="79" xfId="0" applyNumberFormat="1" applyFont="1" applyFill="1" applyBorder="1" applyAlignment="1" applyProtection="1">
      <alignment/>
      <protection/>
    </xf>
    <xf numFmtId="192" fontId="3" fillId="33" borderId="79" xfId="0" applyNumberFormat="1" applyFont="1" applyFill="1" applyBorder="1" applyAlignment="1" applyProtection="1">
      <alignment/>
      <protection/>
    </xf>
    <xf numFmtId="192" fontId="4" fillId="33" borderId="79" xfId="0" applyNumberFormat="1" applyFont="1" applyFill="1" applyBorder="1" applyAlignment="1" applyProtection="1">
      <alignment/>
      <protection/>
    </xf>
    <xf numFmtId="192" fontId="43" fillId="44" borderId="81" xfId="0" applyNumberFormat="1" applyFont="1" applyFill="1" applyBorder="1" applyAlignment="1" applyProtection="1">
      <alignment/>
      <protection/>
    </xf>
    <xf numFmtId="192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92" fontId="3" fillId="39" borderId="83" xfId="0" applyNumberFormat="1" applyFont="1" applyFill="1" applyBorder="1" applyAlignment="1" applyProtection="1">
      <alignment/>
      <protection/>
    </xf>
    <xf numFmtId="192" fontId="4" fillId="39" borderId="83" xfId="0" applyNumberFormat="1" applyFont="1" applyFill="1" applyBorder="1" applyAlignment="1" applyProtection="1">
      <alignment/>
      <protection/>
    </xf>
    <xf numFmtId="192" fontId="3" fillId="39" borderId="82" xfId="0" applyNumberFormat="1" applyFont="1" applyFill="1" applyBorder="1" applyAlignment="1" applyProtection="1">
      <alignment/>
      <protection/>
    </xf>
    <xf numFmtId="192" fontId="4" fillId="39" borderId="82" xfId="0" applyNumberFormat="1" applyFont="1" applyFill="1" applyBorder="1" applyAlignment="1" applyProtection="1">
      <alignment/>
      <protection/>
    </xf>
    <xf numFmtId="0" fontId="2" fillId="33" borderId="0" xfId="35" applyFont="1" applyFill="1" applyBorder="1" applyProtection="1">
      <alignment/>
      <protection/>
    </xf>
    <xf numFmtId="38" fontId="15" fillId="33" borderId="0" xfId="39" applyNumberFormat="1" applyFont="1" applyFill="1" applyBorder="1" applyAlignment="1" applyProtection="1">
      <alignment horizontal="left"/>
      <protection/>
    </xf>
    <xf numFmtId="38" fontId="22" fillId="33" borderId="0" xfId="39" applyNumberFormat="1" applyFont="1" applyFill="1" applyBorder="1" applyAlignment="1" applyProtection="1">
      <alignment horizontal="left"/>
      <protection/>
    </xf>
    <xf numFmtId="0" fontId="10" fillId="33" borderId="47" xfId="35" applyFont="1" applyFill="1" applyBorder="1" applyAlignment="1" applyProtection="1" quotePrefix="1">
      <alignment horizontal="left"/>
      <protection/>
    </xf>
    <xf numFmtId="0" fontId="10" fillId="33" borderId="48" xfId="35" applyFont="1" applyFill="1" applyBorder="1" applyAlignment="1" applyProtection="1" quotePrefix="1">
      <alignment horizontal="left"/>
      <protection/>
    </xf>
    <xf numFmtId="0" fontId="10" fillId="33" borderId="49" xfId="35" applyFont="1" applyFill="1" applyBorder="1" applyAlignment="1" applyProtection="1" quotePrefix="1">
      <alignment horizontal="left"/>
      <protection/>
    </xf>
    <xf numFmtId="0" fontId="3" fillId="33" borderId="56" xfId="35" applyFont="1" applyFill="1" applyBorder="1" applyAlignment="1" applyProtection="1">
      <alignment horizontal="center"/>
      <protection/>
    </xf>
    <xf numFmtId="0" fontId="3" fillId="33" borderId="58" xfId="35" applyFont="1" applyFill="1" applyBorder="1" applyAlignment="1" applyProtection="1">
      <alignment horizontal="center"/>
      <protection/>
    </xf>
    <xf numFmtId="0" fontId="3" fillId="33" borderId="59" xfId="35" applyFont="1" applyFill="1" applyBorder="1" applyAlignment="1" applyProtection="1">
      <alignment horizontal="center"/>
      <protection/>
    </xf>
    <xf numFmtId="38" fontId="22" fillId="44" borderId="60" xfId="39" applyNumberFormat="1" applyFont="1" applyFill="1" applyBorder="1" applyAlignment="1" applyProtection="1">
      <alignment horizontal="center"/>
      <protection/>
    </xf>
    <xf numFmtId="38" fontId="22" fillId="44" borderId="20" xfId="39" applyNumberFormat="1" applyFont="1" applyFill="1" applyBorder="1" applyAlignment="1" applyProtection="1">
      <alignment horizontal="center"/>
      <protection/>
    </xf>
    <xf numFmtId="38" fontId="22" fillId="44" borderId="57" xfId="39" applyNumberFormat="1" applyFont="1" applyFill="1" applyBorder="1" applyAlignment="1" applyProtection="1">
      <alignment horizontal="center"/>
      <protection/>
    </xf>
    <xf numFmtId="38" fontId="9" fillId="44" borderId="67" xfId="39" applyNumberFormat="1" applyFont="1" applyFill="1" applyBorder="1" applyAlignment="1" applyProtection="1">
      <alignment horizontal="center"/>
      <protection/>
    </xf>
    <xf numFmtId="38" fontId="9" fillId="44" borderId="50" xfId="39" applyNumberFormat="1" applyFont="1" applyFill="1" applyBorder="1" applyAlignment="1" applyProtection="1">
      <alignment horizontal="center"/>
      <protection/>
    </xf>
    <xf numFmtId="38" fontId="9" fillId="44" borderId="51" xfId="39" applyNumberFormat="1" applyFont="1" applyFill="1" applyBorder="1" applyAlignment="1" applyProtection="1">
      <alignment horizontal="center"/>
      <protection/>
    </xf>
    <xf numFmtId="38" fontId="9" fillId="44" borderId="64" xfId="39" applyNumberFormat="1" applyFont="1" applyFill="1" applyBorder="1" applyAlignment="1" applyProtection="1">
      <alignment horizontal="center"/>
      <protection/>
    </xf>
    <xf numFmtId="38" fontId="9" fillId="44" borderId="52" xfId="39" applyNumberFormat="1" applyFont="1" applyFill="1" applyBorder="1" applyAlignment="1" applyProtection="1">
      <alignment horizontal="center"/>
      <protection/>
    </xf>
    <xf numFmtId="38" fontId="9" fillId="44" borderId="53" xfId="39" applyNumberFormat="1" applyFont="1" applyFill="1" applyBorder="1" applyAlignment="1" applyProtection="1">
      <alignment horizontal="center"/>
      <protection/>
    </xf>
    <xf numFmtId="38" fontId="9" fillId="44" borderId="68" xfId="39" applyNumberFormat="1" applyFont="1" applyFill="1" applyBorder="1" applyAlignment="1" applyProtection="1">
      <alignment horizontal="center"/>
      <protection/>
    </xf>
    <xf numFmtId="38" fontId="9" fillId="44" borderId="61" xfId="39" applyNumberFormat="1" applyFont="1" applyFill="1" applyBorder="1" applyAlignment="1" applyProtection="1">
      <alignment horizontal="center"/>
      <protection/>
    </xf>
    <xf numFmtId="38" fontId="9" fillId="44" borderId="62" xfId="39" applyNumberFormat="1" applyFont="1" applyFill="1" applyBorder="1" applyAlignment="1" applyProtection="1">
      <alignment horizontal="center"/>
      <protection/>
    </xf>
    <xf numFmtId="0" fontId="3" fillId="33" borderId="47" xfId="35" applyFont="1" applyFill="1" applyBorder="1" applyAlignment="1" applyProtection="1">
      <alignment horizontal="center"/>
      <protection/>
    </xf>
    <xf numFmtId="0" fontId="3" fillId="33" borderId="48" xfId="35" applyFont="1" applyFill="1" applyBorder="1" applyAlignment="1" applyProtection="1">
      <alignment horizontal="center"/>
      <protection/>
    </xf>
    <xf numFmtId="0" fontId="3" fillId="33" borderId="49" xfId="35" applyFont="1" applyFill="1" applyBorder="1" applyAlignment="1" applyProtection="1">
      <alignment horizontal="center"/>
      <protection/>
    </xf>
    <xf numFmtId="0" fontId="3" fillId="33" borderId="60" xfId="35" applyFont="1" applyFill="1" applyBorder="1" applyAlignment="1" applyProtection="1">
      <alignment horizontal="center"/>
      <protection/>
    </xf>
    <xf numFmtId="0" fontId="3" fillId="33" borderId="20" xfId="35" applyFont="1" applyFill="1" applyBorder="1" applyAlignment="1" applyProtection="1">
      <alignment horizontal="center"/>
      <protection/>
    </xf>
    <xf numFmtId="0" fontId="3" fillId="33" borderId="57" xfId="35" applyFont="1" applyFill="1" applyBorder="1" applyAlignment="1" applyProtection="1">
      <alignment horizontal="center"/>
      <protection/>
    </xf>
    <xf numFmtId="38" fontId="30" fillId="44" borderId="47" xfId="39" applyNumberFormat="1" applyFont="1" applyFill="1" applyBorder="1" applyAlignment="1" applyProtection="1">
      <alignment horizontal="center"/>
      <protection/>
    </xf>
    <xf numFmtId="38" fontId="30" fillId="44" borderId="48" xfId="39" applyNumberFormat="1" applyFont="1" applyFill="1" applyBorder="1" applyAlignment="1" applyProtection="1">
      <alignment horizontal="center"/>
      <protection/>
    </xf>
    <xf numFmtId="38" fontId="30" fillId="44" borderId="49" xfId="39" applyNumberFormat="1" applyFont="1" applyFill="1" applyBorder="1" applyAlignment="1" applyProtection="1">
      <alignment horizontal="center"/>
      <protection/>
    </xf>
    <xf numFmtId="38" fontId="22" fillId="33" borderId="60" xfId="39" applyNumberFormat="1" applyFont="1" applyFill="1" applyBorder="1" applyAlignment="1" applyProtection="1">
      <alignment horizontal="center"/>
      <protection/>
    </xf>
    <xf numFmtId="38" fontId="22" fillId="33" borderId="20" xfId="39" applyNumberFormat="1" applyFont="1" applyFill="1" applyBorder="1" applyAlignment="1" applyProtection="1">
      <alignment horizontal="center"/>
      <protection/>
    </xf>
    <xf numFmtId="38" fontId="22" fillId="33" borderId="57" xfId="39" applyNumberFormat="1" applyFont="1" applyFill="1" applyBorder="1" applyAlignment="1" applyProtection="1">
      <alignment horizontal="center"/>
      <protection/>
    </xf>
    <xf numFmtId="3" fontId="11" fillId="33" borderId="68" xfId="35" applyNumberFormat="1" applyFont="1" applyFill="1" applyBorder="1" applyAlignment="1" applyProtection="1">
      <alignment horizontal="center"/>
      <protection/>
    </xf>
    <xf numFmtId="3" fontId="11" fillId="33" borderId="61" xfId="35" applyNumberFormat="1" applyFont="1" applyFill="1" applyBorder="1" applyAlignment="1" applyProtection="1">
      <alignment horizontal="center"/>
      <protection/>
    </xf>
    <xf numFmtId="3" fontId="11" fillId="33" borderId="62" xfId="35" applyNumberFormat="1" applyFont="1" applyFill="1" applyBorder="1" applyAlignment="1" applyProtection="1">
      <alignment horizontal="center"/>
      <protection/>
    </xf>
    <xf numFmtId="0" fontId="5" fillId="39" borderId="72" xfId="35" applyFont="1" applyFill="1" applyBorder="1" applyAlignment="1" applyProtection="1">
      <alignment horizontal="left"/>
      <protection/>
    </xf>
    <xf numFmtId="0" fontId="5" fillId="39" borderId="41" xfId="35" applyFont="1" applyFill="1" applyBorder="1" applyAlignment="1" applyProtection="1">
      <alignment horizontal="left"/>
      <protection/>
    </xf>
    <xf numFmtId="0" fontId="5" fillId="39" borderId="42" xfId="35" applyFont="1" applyFill="1" applyBorder="1" applyAlignment="1" applyProtection="1">
      <alignment horizontal="left"/>
      <protection/>
    </xf>
    <xf numFmtId="182" fontId="5" fillId="39" borderId="71" xfId="35" applyNumberFormat="1" applyFont="1" applyFill="1" applyBorder="1" applyAlignment="1" applyProtection="1">
      <alignment horizontal="left"/>
      <protection/>
    </xf>
    <xf numFmtId="182" fontId="5" fillId="39" borderId="43" xfId="35" applyNumberFormat="1" applyFont="1" applyFill="1" applyBorder="1" applyAlignment="1" applyProtection="1">
      <alignment horizontal="left"/>
      <protection/>
    </xf>
    <xf numFmtId="182" fontId="5" fillId="39" borderId="44" xfId="35" applyNumberFormat="1" applyFont="1" applyFill="1" applyBorder="1" applyAlignment="1" applyProtection="1">
      <alignment horizontal="left"/>
      <protection/>
    </xf>
    <xf numFmtId="38" fontId="15" fillId="33" borderId="66" xfId="39" applyNumberFormat="1" applyFont="1" applyFill="1" applyBorder="1" applyAlignment="1" applyProtection="1">
      <alignment horizontal="left"/>
      <protection/>
    </xf>
    <xf numFmtId="38" fontId="15" fillId="33" borderId="35" xfId="39" applyNumberFormat="1" applyFont="1" applyFill="1" applyBorder="1" applyAlignment="1" applyProtection="1">
      <alignment horizontal="left"/>
      <protection/>
    </xf>
    <xf numFmtId="38" fontId="22" fillId="33" borderId="67" xfId="39" applyNumberFormat="1" applyFont="1" applyFill="1" applyBorder="1" applyAlignment="1" applyProtection="1">
      <alignment horizontal="left"/>
      <protection/>
    </xf>
    <xf numFmtId="38" fontId="22" fillId="33" borderId="50" xfId="39" applyNumberFormat="1" applyFont="1" applyFill="1" applyBorder="1" applyAlignment="1" applyProtection="1">
      <alignment horizontal="left"/>
      <protection/>
    </xf>
    <xf numFmtId="38" fontId="22" fillId="33" borderId="51" xfId="39" applyNumberFormat="1" applyFont="1" applyFill="1" applyBorder="1" applyAlignment="1" applyProtection="1">
      <alignment horizontal="left"/>
      <protection/>
    </xf>
    <xf numFmtId="38" fontId="22" fillId="33" borderId="66" xfId="39" applyNumberFormat="1" applyFont="1" applyFill="1" applyBorder="1" applyAlignment="1" applyProtection="1">
      <alignment horizontal="left"/>
      <protection/>
    </xf>
    <xf numFmtId="38" fontId="22" fillId="33" borderId="35" xfId="39" applyNumberFormat="1" applyFont="1" applyFill="1" applyBorder="1" applyAlignment="1" applyProtection="1">
      <alignment horizontal="left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0" fontId="165" fillId="26" borderId="0" xfId="35" applyFont="1" applyFill="1" applyBorder="1" applyAlignment="1" applyProtection="1">
      <alignment horizontal="left"/>
      <protection/>
    </xf>
    <xf numFmtId="0" fontId="2" fillId="33" borderId="0" xfId="35" applyFont="1" applyFill="1" applyAlignment="1" applyProtection="1">
      <alignment horizontal="center"/>
      <protection/>
    </xf>
    <xf numFmtId="1" fontId="64" fillId="26" borderId="0" xfId="0" applyNumberFormat="1" applyFont="1" applyFill="1" applyBorder="1" applyAlignment="1" applyProtection="1">
      <alignment horizontal="right"/>
      <protection/>
    </xf>
    <xf numFmtId="182" fontId="12" fillId="43" borderId="32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2" xfId="0" applyNumberFormat="1" applyFont="1" applyFill="1" applyBorder="1" applyAlignment="1" applyProtection="1">
      <alignment/>
      <protection/>
    </xf>
    <xf numFmtId="188" fontId="166" fillId="41" borderId="26" xfId="0" applyNumberFormat="1" applyFont="1" applyFill="1" applyBorder="1" applyAlignment="1" applyProtection="1" quotePrefix="1">
      <alignment horizontal="center" wrapText="1"/>
      <protection/>
    </xf>
    <xf numFmtId="181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8" fontId="3" fillId="33" borderId="84" xfId="0" applyNumberFormat="1" applyFont="1" applyFill="1" applyBorder="1" applyAlignment="1" applyProtection="1" quotePrefix="1">
      <alignment horizontal="center" wrapText="1"/>
      <protection/>
    </xf>
    <xf numFmtId="187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92" fontId="3" fillId="33" borderId="88" xfId="0" applyNumberFormat="1" applyFont="1" applyFill="1" applyBorder="1" applyAlignment="1" applyProtection="1">
      <alignment/>
      <protection/>
    </xf>
    <xf numFmtId="192" fontId="3" fillId="33" borderId="89" xfId="0" applyNumberFormat="1" applyFont="1" applyFill="1" applyBorder="1" applyAlignment="1" applyProtection="1">
      <alignment/>
      <protection/>
    </xf>
    <xf numFmtId="192" fontId="3" fillId="33" borderId="90" xfId="0" applyNumberFormat="1" applyFont="1" applyFill="1" applyBorder="1" applyAlignment="1" applyProtection="1">
      <alignment/>
      <protection/>
    </xf>
    <xf numFmtId="192" fontId="3" fillId="33" borderId="91" xfId="0" applyNumberFormat="1" applyFont="1" applyFill="1" applyBorder="1" applyAlignment="1" applyProtection="1">
      <alignment/>
      <protection/>
    </xf>
    <xf numFmtId="192" fontId="4" fillId="33" borderId="92" xfId="0" applyNumberFormat="1" applyFont="1" applyFill="1" applyBorder="1" applyAlignment="1" applyProtection="1">
      <alignment/>
      <protection/>
    </xf>
    <xf numFmtId="192" fontId="4" fillId="33" borderId="93" xfId="0" applyNumberFormat="1" applyFont="1" applyFill="1" applyBorder="1" applyAlignment="1" applyProtection="1">
      <alignment/>
      <protection/>
    </xf>
    <xf numFmtId="192" fontId="4" fillId="26" borderId="86" xfId="0" applyNumberFormat="1" applyFont="1" applyFill="1" applyBorder="1" applyAlignment="1" applyProtection="1">
      <alignment/>
      <protection/>
    </xf>
    <xf numFmtId="192" fontId="3" fillId="26" borderId="87" xfId="0" applyNumberFormat="1" applyFont="1" applyFill="1" applyBorder="1" applyAlignment="1" applyProtection="1">
      <alignment/>
      <protection/>
    </xf>
    <xf numFmtId="192" fontId="4" fillId="33" borderId="88" xfId="0" applyNumberFormat="1" applyFont="1" applyFill="1" applyBorder="1" applyAlignment="1" applyProtection="1">
      <alignment/>
      <protection/>
    </xf>
    <xf numFmtId="192" fontId="4" fillId="33" borderId="94" xfId="0" applyNumberFormat="1" applyFont="1" applyFill="1" applyBorder="1" applyAlignment="1" applyProtection="1">
      <alignment/>
      <protection/>
    </xf>
    <xf numFmtId="192" fontId="4" fillId="33" borderId="90" xfId="0" applyNumberFormat="1" applyFont="1" applyFill="1" applyBorder="1" applyAlignment="1" applyProtection="1">
      <alignment/>
      <protection/>
    </xf>
    <xf numFmtId="192" fontId="4" fillId="44" borderId="88" xfId="0" applyNumberFormat="1" applyFont="1" applyFill="1" applyBorder="1" applyAlignment="1" applyProtection="1">
      <alignment/>
      <protection/>
    </xf>
    <xf numFmtId="192" fontId="3" fillId="44" borderId="89" xfId="0" applyNumberFormat="1" applyFont="1" applyFill="1" applyBorder="1" applyAlignment="1" applyProtection="1">
      <alignment/>
      <protection/>
    </xf>
    <xf numFmtId="192" fontId="4" fillId="44" borderId="94" xfId="0" applyNumberFormat="1" applyFont="1" applyFill="1" applyBorder="1" applyAlignment="1" applyProtection="1">
      <alignment/>
      <protection/>
    </xf>
    <xf numFmtId="192" fontId="3" fillId="44" borderId="95" xfId="0" applyNumberFormat="1" applyFont="1" applyFill="1" applyBorder="1" applyAlignment="1" applyProtection="1">
      <alignment/>
      <protection/>
    </xf>
    <xf numFmtId="192" fontId="4" fillId="44" borderId="92" xfId="0" applyNumberFormat="1" applyFont="1" applyFill="1" applyBorder="1" applyAlignment="1" applyProtection="1">
      <alignment/>
      <protection/>
    </xf>
    <xf numFmtId="192" fontId="3" fillId="44" borderId="96" xfId="0" applyNumberFormat="1" applyFont="1" applyFill="1" applyBorder="1" applyAlignment="1" applyProtection="1">
      <alignment/>
      <protection/>
    </xf>
    <xf numFmtId="192" fontId="4" fillId="44" borderId="93" xfId="0" applyNumberFormat="1" applyFont="1" applyFill="1" applyBorder="1" applyAlignment="1" applyProtection="1">
      <alignment/>
      <protection/>
    </xf>
    <xf numFmtId="192" fontId="3" fillId="44" borderId="97" xfId="0" applyNumberFormat="1" applyFont="1" applyFill="1" applyBorder="1" applyAlignment="1" applyProtection="1">
      <alignment/>
      <protection/>
    </xf>
    <xf numFmtId="192" fontId="12" fillId="44" borderId="98" xfId="0" applyNumberFormat="1" applyFont="1" applyFill="1" applyBorder="1" applyAlignment="1" applyProtection="1">
      <alignment/>
      <protection/>
    </xf>
    <xf numFmtId="192" fontId="12" fillId="44" borderId="92" xfId="0" applyNumberFormat="1" applyFont="1" applyFill="1" applyBorder="1" applyAlignment="1" applyProtection="1">
      <alignment/>
      <protection/>
    </xf>
    <xf numFmtId="192" fontId="12" fillId="44" borderId="99" xfId="0" applyNumberFormat="1" applyFont="1" applyFill="1" applyBorder="1" applyAlignment="1" applyProtection="1">
      <alignment/>
      <protection/>
    </xf>
    <xf numFmtId="192" fontId="3" fillId="33" borderId="95" xfId="0" applyNumberFormat="1" applyFont="1" applyFill="1" applyBorder="1" applyAlignment="1" applyProtection="1">
      <alignment/>
      <protection/>
    </xf>
    <xf numFmtId="192" fontId="4" fillId="39" borderId="100" xfId="0" applyNumberFormat="1" applyFont="1" applyFill="1" applyBorder="1" applyAlignment="1" applyProtection="1">
      <alignment/>
      <protection/>
    </xf>
    <xf numFmtId="192" fontId="3" fillId="39" borderId="101" xfId="0" applyNumberFormat="1" applyFont="1" applyFill="1" applyBorder="1" applyAlignment="1" applyProtection="1">
      <alignment/>
      <protection/>
    </xf>
    <xf numFmtId="192" fontId="4" fillId="46" borderId="86" xfId="0" applyNumberFormat="1" applyFont="1" applyFill="1" applyBorder="1" applyAlignment="1" applyProtection="1">
      <alignment/>
      <protection/>
    </xf>
    <xf numFmtId="192" fontId="3" fillId="46" borderId="87" xfId="0" applyNumberFormat="1" applyFont="1" applyFill="1" applyBorder="1" applyAlignment="1" applyProtection="1">
      <alignment/>
      <protection/>
    </xf>
    <xf numFmtId="192" fontId="4" fillId="33" borderId="99" xfId="0" applyNumberFormat="1" applyFont="1" applyFill="1" applyBorder="1" applyAlignment="1" applyProtection="1">
      <alignment/>
      <protection/>
    </xf>
    <xf numFmtId="192" fontId="3" fillId="33" borderId="97" xfId="0" applyNumberFormat="1" applyFont="1" applyFill="1" applyBorder="1" applyAlignment="1" applyProtection="1">
      <alignment/>
      <protection/>
    </xf>
    <xf numFmtId="192" fontId="4" fillId="48" borderId="100" xfId="0" applyNumberFormat="1" applyFont="1" applyFill="1" applyBorder="1" applyAlignment="1" applyProtection="1">
      <alignment/>
      <protection/>
    </xf>
    <xf numFmtId="192" fontId="4" fillId="5" borderId="100" xfId="0" applyNumberFormat="1" applyFont="1" applyFill="1" applyBorder="1" applyAlignment="1" applyProtection="1">
      <alignment/>
      <protection/>
    </xf>
    <xf numFmtId="192" fontId="3" fillId="5" borderId="101" xfId="0" applyNumberFormat="1" applyFont="1" applyFill="1" applyBorder="1" applyAlignment="1" applyProtection="1">
      <alignment/>
      <protection/>
    </xf>
    <xf numFmtId="192" fontId="4" fillId="39" borderId="102" xfId="0" applyNumberFormat="1" applyFont="1" applyFill="1" applyBorder="1" applyAlignment="1" applyProtection="1">
      <alignment/>
      <protection/>
    </xf>
    <xf numFmtId="192" fontId="3" fillId="39" borderId="103" xfId="0" applyNumberFormat="1" applyFont="1" applyFill="1" applyBorder="1" applyAlignment="1" applyProtection="1">
      <alignment/>
      <protection/>
    </xf>
    <xf numFmtId="192" fontId="4" fillId="39" borderId="104" xfId="0" applyNumberFormat="1" applyFont="1" applyFill="1" applyBorder="1" applyAlignment="1" applyProtection="1">
      <alignment/>
      <protection/>
    </xf>
    <xf numFmtId="192" fontId="3" fillId="39" borderId="105" xfId="0" applyNumberFormat="1" applyFont="1" applyFill="1" applyBorder="1" applyAlignment="1" applyProtection="1">
      <alignment/>
      <protection/>
    </xf>
    <xf numFmtId="192" fontId="3" fillId="48" borderId="101" xfId="0" applyNumberFormat="1" applyFont="1" applyFill="1" applyBorder="1" applyAlignment="1" applyProtection="1">
      <alignment/>
      <protection/>
    </xf>
    <xf numFmtId="192" fontId="4" fillId="47" borderId="93" xfId="0" applyNumberFormat="1" applyFont="1" applyFill="1" applyBorder="1" applyAlignment="1" applyProtection="1">
      <alignment/>
      <protection/>
    </xf>
    <xf numFmtId="192" fontId="3" fillId="47" borderId="97" xfId="0" applyNumberFormat="1" applyFont="1" applyFill="1" applyBorder="1" applyAlignment="1" applyProtection="1">
      <alignment/>
      <protection/>
    </xf>
    <xf numFmtId="192" fontId="4" fillId="33" borderId="104" xfId="0" applyNumberFormat="1" applyFont="1" applyFill="1" applyBorder="1" applyAlignment="1" applyProtection="1">
      <alignment/>
      <protection/>
    </xf>
    <xf numFmtId="192" fontId="3" fillId="33" borderId="105" xfId="0" applyNumberFormat="1" applyFont="1" applyFill="1" applyBorder="1" applyAlignment="1" applyProtection="1">
      <alignment/>
      <protection/>
    </xf>
    <xf numFmtId="199" fontId="158" fillId="39" borderId="25" xfId="0" applyNumberFormat="1" applyFont="1" applyFill="1" applyBorder="1" applyAlignment="1" applyProtection="1" quotePrefix="1">
      <alignment horizontal="center"/>
      <protection/>
    </xf>
    <xf numFmtId="199" fontId="165" fillId="42" borderId="25" xfId="0" applyNumberFormat="1" applyFont="1" applyFill="1" applyBorder="1" applyAlignment="1" applyProtection="1" quotePrefix="1">
      <alignment horizontal="center"/>
      <protection/>
    </xf>
    <xf numFmtId="199" fontId="166" fillId="41" borderId="25" xfId="0" applyNumberFormat="1" applyFont="1" applyFill="1" applyBorder="1" applyAlignment="1" applyProtection="1" quotePrefix="1">
      <alignment horizontal="center"/>
      <protection/>
    </xf>
    <xf numFmtId="199" fontId="3" fillId="33" borderId="106" xfId="0" applyNumberFormat="1" applyFont="1" applyFill="1" applyBorder="1" applyAlignment="1" applyProtection="1" quotePrefix="1">
      <alignment horizontal="center"/>
      <protection/>
    </xf>
    <xf numFmtId="190" fontId="22" fillId="38" borderId="107" xfId="0" applyNumberFormat="1" applyFont="1" applyFill="1" applyBorder="1" applyAlignment="1" applyProtection="1">
      <alignment horizontal="center"/>
      <protection/>
    </xf>
    <xf numFmtId="190" fontId="8" fillId="38" borderId="108" xfId="0" applyNumberFormat="1" applyFont="1" applyFill="1" applyBorder="1" applyAlignment="1" applyProtection="1">
      <alignment horizontal="center"/>
      <protection/>
    </xf>
    <xf numFmtId="190" fontId="167" fillId="38" borderId="107" xfId="0" applyNumberFormat="1" applyFont="1" applyFill="1" applyBorder="1" applyAlignment="1" applyProtection="1">
      <alignment horizontal="center"/>
      <protection/>
    </xf>
    <xf numFmtId="190" fontId="167" fillId="38" borderId="108" xfId="0" applyNumberFormat="1" applyFont="1" applyFill="1" applyBorder="1" applyAlignment="1" applyProtection="1">
      <alignment horizontal="center"/>
      <protection/>
    </xf>
    <xf numFmtId="190" fontId="9" fillId="33" borderId="109" xfId="0" applyNumberFormat="1" applyFont="1" applyFill="1" applyBorder="1" applyAlignment="1" applyProtection="1">
      <alignment horizontal="center"/>
      <protection/>
    </xf>
    <xf numFmtId="190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82" fontId="168" fillId="33" borderId="0" xfId="0" applyNumberFormat="1" applyFont="1" applyFill="1" applyBorder="1" applyAlignment="1" applyProtection="1" quotePrefix="1">
      <alignment/>
      <protection/>
    </xf>
    <xf numFmtId="181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2" fontId="3" fillId="33" borderId="96" xfId="0" applyNumberFormat="1" applyFont="1" applyFill="1" applyBorder="1" applyAlignment="1" applyProtection="1">
      <alignment/>
      <protection/>
    </xf>
    <xf numFmtId="192" fontId="43" fillId="44" borderId="111" xfId="0" applyNumberFormat="1" applyFont="1" applyFill="1" applyBorder="1" applyAlignment="1" applyProtection="1">
      <alignment/>
      <protection/>
    </xf>
    <xf numFmtId="192" fontId="43" fillId="44" borderId="96" xfId="0" applyNumberFormat="1" applyFont="1" applyFill="1" applyBorder="1" applyAlignment="1" applyProtection="1">
      <alignment/>
      <protection/>
    </xf>
    <xf numFmtId="192" fontId="43" fillId="44" borderId="112" xfId="0" applyNumberFormat="1" applyFont="1" applyFill="1" applyBorder="1" applyAlignment="1" applyProtection="1">
      <alignment/>
      <protection/>
    </xf>
    <xf numFmtId="192" fontId="3" fillId="33" borderId="112" xfId="0" applyNumberFormat="1" applyFont="1" applyFill="1" applyBorder="1" applyAlignment="1" applyProtection="1">
      <alignment/>
      <protection/>
    </xf>
    <xf numFmtId="192" fontId="12" fillId="44" borderId="113" xfId="0" applyNumberFormat="1" applyFont="1" applyFill="1" applyBorder="1" applyAlignment="1" applyProtection="1">
      <alignment/>
      <protection/>
    </xf>
    <xf numFmtId="192" fontId="43" fillId="44" borderId="114" xfId="0" applyNumberFormat="1" applyFont="1" applyFill="1" applyBorder="1" applyAlignment="1" applyProtection="1">
      <alignment/>
      <protection/>
    </xf>
    <xf numFmtId="192" fontId="12" fillId="44" borderId="113" xfId="35" applyNumberFormat="1" applyFont="1" applyFill="1" applyBorder="1" applyAlignment="1" applyProtection="1">
      <alignment/>
      <protection/>
    </xf>
    <xf numFmtId="0" fontId="169" fillId="49" borderId="0" xfId="36" applyFont="1" applyFill="1" applyBorder="1" applyAlignment="1" applyProtection="1">
      <alignment horizontal="center"/>
      <protection/>
    </xf>
    <xf numFmtId="182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38" applyFont="1" applyFill="1" applyBorder="1" applyAlignment="1" applyProtection="1">
      <alignment horizontal="center"/>
      <protection/>
    </xf>
    <xf numFmtId="0" fontId="14" fillId="0" borderId="0" xfId="38" applyFont="1" applyFill="1" applyProtection="1">
      <alignment/>
      <protection/>
    </xf>
    <xf numFmtId="38" fontId="22" fillId="45" borderId="0" xfId="39" applyNumberFormat="1" applyFont="1" applyFill="1" applyBorder="1" applyAlignment="1" applyProtection="1">
      <alignment/>
      <protection/>
    </xf>
    <xf numFmtId="0" fontId="170" fillId="35" borderId="20" xfId="38" applyFont="1" applyFill="1" applyBorder="1" applyAlignment="1" applyProtection="1">
      <alignment/>
      <protection/>
    </xf>
    <xf numFmtId="0" fontId="14" fillId="26" borderId="0" xfId="38" applyFont="1" applyFill="1" applyProtection="1">
      <alignment/>
      <protection/>
    </xf>
    <xf numFmtId="0" fontId="170" fillId="35" borderId="0" xfId="38" applyFont="1" applyFill="1" applyBorder="1" applyAlignment="1" applyProtection="1">
      <alignment/>
      <protection/>
    </xf>
    <xf numFmtId="0" fontId="169" fillId="33" borderId="0" xfId="36" applyFont="1" applyFill="1" applyBorder="1" applyAlignment="1" applyProtection="1">
      <alignment horizontal="center"/>
      <protection/>
    </xf>
    <xf numFmtId="180" fontId="66" fillId="50" borderId="32" xfId="38" applyNumberFormat="1" applyFont="1" applyFill="1" applyBorder="1" applyAlignment="1" applyProtection="1">
      <alignment horizontal="center" vertical="center"/>
      <protection locked="0"/>
    </xf>
    <xf numFmtId="182" fontId="150" fillId="26" borderId="0" xfId="39" applyNumberFormat="1" applyFont="1" applyFill="1" applyAlignment="1" applyProtection="1">
      <alignment/>
      <protection/>
    </xf>
    <xf numFmtId="0" fontId="153" fillId="35" borderId="0" xfId="38" applyFont="1" applyFill="1" applyBorder="1" applyProtection="1">
      <alignment/>
      <protection/>
    </xf>
    <xf numFmtId="0" fontId="171" fillId="35" borderId="0" xfId="38" applyFont="1" applyFill="1" applyBorder="1" applyProtection="1">
      <alignment/>
      <protection/>
    </xf>
    <xf numFmtId="0" fontId="171" fillId="35" borderId="0" xfId="38" applyFont="1" applyFill="1" applyProtection="1">
      <alignment/>
      <protection/>
    </xf>
    <xf numFmtId="188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88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38" applyFont="1" applyFill="1" applyBorder="1" applyProtection="1">
      <alignment/>
      <protection/>
    </xf>
    <xf numFmtId="0" fontId="15" fillId="36" borderId="20" xfId="38" applyFont="1" applyFill="1" applyBorder="1" applyAlignment="1" applyProtection="1">
      <alignment/>
      <protection/>
    </xf>
    <xf numFmtId="0" fontId="20" fillId="36" borderId="0" xfId="38" applyFont="1" applyFill="1" applyProtection="1">
      <alignment/>
      <protection/>
    </xf>
    <xf numFmtId="180" fontId="13" fillId="36" borderId="32" xfId="38" applyNumberFormat="1" applyFont="1" applyFill="1" applyBorder="1" applyAlignment="1" applyProtection="1">
      <alignment horizontal="center" vertical="center"/>
      <protection/>
    </xf>
    <xf numFmtId="0" fontId="14" fillId="36" borderId="0" xfId="38" applyFont="1" applyFill="1" applyBorder="1" applyAlignment="1" applyProtection="1">
      <alignment horizontal="center"/>
      <protection/>
    </xf>
    <xf numFmtId="0" fontId="15" fillId="36" borderId="0" xfId="38" applyFont="1" applyFill="1" applyBorder="1" applyAlignment="1" applyProtection="1">
      <alignment/>
      <protection/>
    </xf>
    <xf numFmtId="0" fontId="14" fillId="33" borderId="0" xfId="38" applyFont="1" applyFill="1" applyProtection="1">
      <alignment/>
      <protection/>
    </xf>
    <xf numFmtId="0" fontId="20" fillId="36" borderId="0" xfId="38" applyFont="1" applyFill="1" applyBorder="1" applyProtection="1">
      <alignment/>
      <protection/>
    </xf>
    <xf numFmtId="182" fontId="8" fillId="33" borderId="0" xfId="39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35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26" borderId="50" xfId="0" applyFont="1" applyFill="1" applyBorder="1" applyAlignment="1" applyProtection="1">
      <alignment horizontal="center"/>
      <protection locked="0"/>
    </xf>
    <xf numFmtId="180" fontId="174" fillId="33" borderId="32" xfId="38" applyNumberFormat="1" applyFont="1" applyFill="1" applyBorder="1" applyAlignment="1" applyProtection="1">
      <alignment horizontal="center" vertical="center"/>
      <protection/>
    </xf>
    <xf numFmtId="180" fontId="175" fillId="33" borderId="32" xfId="38" applyNumberFormat="1" applyFont="1" applyFill="1" applyBorder="1" applyAlignment="1" applyProtection="1">
      <alignment horizontal="center" vertical="center"/>
      <protection/>
    </xf>
    <xf numFmtId="0" fontId="16" fillId="33" borderId="32" xfId="38" applyNumberFormat="1" applyFont="1" applyFill="1" applyBorder="1" applyAlignment="1" applyProtection="1">
      <alignment horizontal="center" vertical="center"/>
      <protection/>
    </xf>
    <xf numFmtId="0" fontId="16" fillId="38" borderId="32" xfId="38" applyNumberFormat="1" applyFont="1" applyFill="1" applyBorder="1" applyAlignment="1" applyProtection="1">
      <alignment horizontal="center" vertical="center"/>
      <protection locked="0"/>
    </xf>
    <xf numFmtId="38" fontId="19" fillId="33" borderId="65" xfId="39" applyNumberFormat="1" applyFont="1" applyFill="1" applyBorder="1" applyAlignment="1" applyProtection="1">
      <alignment/>
      <protection/>
    </xf>
    <xf numFmtId="38" fontId="19" fillId="33" borderId="64" xfId="39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39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33" applyFont="1" applyFill="1" applyBorder="1">
      <alignment/>
      <protection/>
    </xf>
    <xf numFmtId="0" fontId="32" fillId="38" borderId="0" xfId="33" applyFont="1" applyFill="1" applyBorder="1">
      <alignment/>
      <protection/>
    </xf>
    <xf numFmtId="184" fontId="176" fillId="33" borderId="0" xfId="33" applyNumberFormat="1" applyFont="1" applyFill="1" applyBorder="1" applyAlignment="1">
      <alignment/>
      <protection/>
    </xf>
    <xf numFmtId="0" fontId="1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0" fontId="23" fillId="33" borderId="0" xfId="33" applyFont="1" applyFill="1">
      <alignment/>
      <protection/>
    </xf>
    <xf numFmtId="187" fontId="176" fillId="33" borderId="0" xfId="33" applyNumberFormat="1" applyFont="1" applyFill="1" applyBorder="1" applyAlignment="1">
      <alignment/>
      <protection/>
    </xf>
    <xf numFmtId="187" fontId="177" fillId="51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 quotePrefix="1">
      <alignment/>
      <protection/>
    </xf>
    <xf numFmtId="187" fontId="153" fillId="33" borderId="0" xfId="33" applyNumberFormat="1" applyFont="1" applyFill="1" applyBorder="1" applyAlignment="1">
      <alignment/>
      <protection/>
    </xf>
    <xf numFmtId="187" fontId="72" fillId="51" borderId="0" xfId="33" applyNumberFormat="1" applyFont="1" applyFill="1" applyBorder="1" applyAlignment="1">
      <alignment horizontal="center"/>
      <protection/>
    </xf>
    <xf numFmtId="0" fontId="17" fillId="33" borderId="0" xfId="33" applyFont="1" applyFill="1" applyBorder="1">
      <alignment/>
      <protection/>
    </xf>
    <xf numFmtId="184" fontId="72" fillId="51" borderId="0" xfId="33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92" fontId="6" fillId="33" borderId="66" xfId="0" applyNumberFormat="1" applyFont="1" applyFill="1" applyBorder="1" applyAlignment="1" applyProtection="1">
      <alignment horizontal="right"/>
      <protection/>
    </xf>
    <xf numFmtId="192" fontId="6" fillId="26" borderId="66" xfId="0" applyNumberFormat="1" applyFont="1" applyFill="1" applyBorder="1" applyAlignment="1" applyProtection="1">
      <alignment horizontal="right"/>
      <protection/>
    </xf>
    <xf numFmtId="188" fontId="4" fillId="33" borderId="115" xfId="0" applyNumberFormat="1" applyFont="1" applyFill="1" applyBorder="1" applyAlignment="1" applyProtection="1" quotePrefix="1">
      <alignment horizontal="center" wrapText="1"/>
      <protection/>
    </xf>
    <xf numFmtId="192" fontId="3" fillId="47" borderId="93" xfId="0" applyNumberFormat="1" applyFont="1" applyFill="1" applyBorder="1" applyAlignment="1" applyProtection="1">
      <alignment/>
      <protection/>
    </xf>
    <xf numFmtId="182" fontId="178" fillId="33" borderId="74" xfId="0" applyNumberFormat="1" applyFont="1" applyFill="1" applyBorder="1" applyAlignment="1" applyProtection="1" quotePrefix="1">
      <alignment/>
      <protection/>
    </xf>
    <xf numFmtId="182" fontId="179" fillId="33" borderId="74" xfId="0" applyNumberFormat="1" applyFont="1" applyFill="1" applyBorder="1" applyAlignment="1" applyProtection="1" quotePrefix="1">
      <alignment/>
      <protection/>
    </xf>
    <xf numFmtId="182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2" fontId="178" fillId="33" borderId="119" xfId="0" applyNumberFormat="1" applyFont="1" applyFill="1" applyBorder="1" applyAlignment="1" applyProtection="1" quotePrefix="1">
      <alignment/>
      <protection/>
    </xf>
    <xf numFmtId="182" fontId="178" fillId="26" borderId="37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82" fontId="178" fillId="26" borderId="119" xfId="0" applyNumberFormat="1" applyFont="1" applyFill="1" applyBorder="1" applyAlignment="1" applyProtection="1" quotePrefix="1">
      <alignment/>
      <protection/>
    </xf>
    <xf numFmtId="182" fontId="179" fillId="26" borderId="37" xfId="0" applyNumberFormat="1" applyFont="1" applyFill="1" applyBorder="1" applyAlignment="1" applyProtection="1" quotePrefix="1">
      <alignment/>
      <protection/>
    </xf>
    <xf numFmtId="182" fontId="178" fillId="33" borderId="90" xfId="0" applyNumberFormat="1" applyFont="1" applyFill="1" applyBorder="1" applyAlignment="1" applyProtection="1" quotePrefix="1">
      <alignment/>
      <protection/>
    </xf>
    <xf numFmtId="182" fontId="179" fillId="33" borderId="91" xfId="0" applyNumberFormat="1" applyFont="1" applyFill="1" applyBorder="1" applyAlignment="1" applyProtection="1" quotePrefix="1">
      <alignment/>
      <protection/>
    </xf>
    <xf numFmtId="182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38" applyFont="1" applyFill="1" applyBorder="1" applyProtection="1">
      <alignment/>
      <protection/>
    </xf>
    <xf numFmtId="0" fontId="44" fillId="33" borderId="48" xfId="38" applyFont="1" applyFill="1" applyBorder="1" applyProtection="1">
      <alignment/>
      <protection/>
    </xf>
    <xf numFmtId="0" fontId="44" fillId="33" borderId="34" xfId="38" applyFont="1" applyFill="1" applyBorder="1" applyProtection="1">
      <alignment/>
      <protection/>
    </xf>
    <xf numFmtId="190" fontId="48" fillId="52" borderId="121" xfId="0" applyNumberFormat="1" applyFont="1" applyFill="1" applyBorder="1" applyAlignment="1" applyProtection="1">
      <alignment horizontal="center"/>
      <protection/>
    </xf>
    <xf numFmtId="190" fontId="50" fillId="43" borderId="121" xfId="0" applyNumberFormat="1" applyFont="1" applyFill="1" applyBorder="1" applyAlignment="1" applyProtection="1">
      <alignment horizontal="center"/>
      <protection/>
    </xf>
    <xf numFmtId="190" fontId="180" fillId="52" borderId="121" xfId="0" applyNumberFormat="1" applyFont="1" applyFill="1" applyBorder="1" applyAlignment="1" applyProtection="1">
      <alignment horizontal="center"/>
      <protection/>
    </xf>
    <xf numFmtId="190" fontId="181" fillId="43" borderId="121" xfId="0" applyNumberFormat="1" applyFont="1" applyFill="1" applyBorder="1" applyAlignment="1" applyProtection="1">
      <alignment horizontal="center"/>
      <protection/>
    </xf>
    <xf numFmtId="190" fontId="48" fillId="53" borderId="121" xfId="0" applyNumberFormat="1" applyFont="1" applyFill="1" applyBorder="1" applyAlignment="1" applyProtection="1">
      <alignment horizontal="center"/>
      <protection/>
    </xf>
    <xf numFmtId="190" fontId="50" fillId="53" borderId="121" xfId="0" applyNumberFormat="1" applyFont="1" applyFill="1" applyBorder="1" applyAlignment="1" applyProtection="1">
      <alignment horizontal="center"/>
      <protection/>
    </xf>
    <xf numFmtId="190" fontId="182" fillId="53" borderId="121" xfId="0" applyNumberFormat="1" applyFont="1" applyFill="1" applyBorder="1" applyAlignment="1" applyProtection="1">
      <alignment horizontal="center"/>
      <protection/>
    </xf>
    <xf numFmtId="190" fontId="181" fillId="53" borderId="121" xfId="0" applyNumberFormat="1" applyFont="1" applyFill="1" applyBorder="1" applyAlignment="1" applyProtection="1">
      <alignment horizontal="center"/>
      <protection/>
    </xf>
    <xf numFmtId="190" fontId="48" fillId="40" borderId="121" xfId="0" applyNumberFormat="1" applyFont="1" applyFill="1" applyBorder="1" applyAlignment="1" applyProtection="1">
      <alignment horizontal="center"/>
      <protection/>
    </xf>
    <xf numFmtId="190" fontId="49" fillId="40" borderId="121" xfId="0" applyNumberFormat="1" applyFont="1" applyFill="1" applyBorder="1" applyAlignment="1" applyProtection="1">
      <alignment horizontal="center"/>
      <protection/>
    </xf>
    <xf numFmtId="190" fontId="183" fillId="40" borderId="121" xfId="0" applyNumberFormat="1" applyFont="1" applyFill="1" applyBorder="1" applyAlignment="1" applyProtection="1">
      <alignment horizontal="center"/>
      <protection/>
    </xf>
    <xf numFmtId="190" fontId="184" fillId="40" borderId="121" xfId="0" applyNumberFormat="1" applyFont="1" applyFill="1" applyBorder="1" applyAlignment="1" applyProtection="1">
      <alignment horizontal="center"/>
      <protection/>
    </xf>
    <xf numFmtId="190" fontId="22" fillId="38" borderId="122" xfId="0" applyNumberFormat="1" applyFont="1" applyFill="1" applyBorder="1" applyAlignment="1" applyProtection="1">
      <alignment horizontal="center"/>
      <protection/>
    </xf>
    <xf numFmtId="190" fontId="8" fillId="38" borderId="123" xfId="0" applyNumberFormat="1" applyFont="1" applyFill="1" applyBorder="1" applyAlignment="1" applyProtection="1">
      <alignment horizontal="center"/>
      <protection/>
    </xf>
    <xf numFmtId="190" fontId="167" fillId="38" borderId="122" xfId="0" applyNumberFormat="1" applyFont="1" applyFill="1" applyBorder="1" applyAlignment="1" applyProtection="1">
      <alignment horizontal="center"/>
      <protection/>
    </xf>
    <xf numFmtId="190" fontId="167" fillId="38" borderId="123" xfId="0" applyNumberFormat="1" applyFont="1" applyFill="1" applyBorder="1" applyAlignment="1" applyProtection="1">
      <alignment horizontal="center"/>
      <protection/>
    </xf>
    <xf numFmtId="182" fontId="12" fillId="26" borderId="122" xfId="0" applyNumberFormat="1" applyFont="1" applyFill="1" applyBorder="1" applyAlignment="1" applyProtection="1">
      <alignment horizontal="center"/>
      <protection/>
    </xf>
    <xf numFmtId="182" fontId="43" fillId="26" borderId="109" xfId="0" applyNumberFormat="1" applyFont="1" applyFill="1" applyBorder="1" applyAlignment="1" applyProtection="1">
      <alignment horizontal="center"/>
      <protection/>
    </xf>
    <xf numFmtId="182" fontId="12" fillId="43" borderId="123" xfId="0" applyNumberFormat="1" applyFont="1" applyFill="1" applyBorder="1" applyAlignment="1" applyProtection="1">
      <alignment horizontal="center"/>
      <protection locked="0"/>
    </xf>
    <xf numFmtId="182" fontId="43" fillId="43" borderId="110" xfId="0" applyNumberFormat="1" applyFont="1" applyFill="1" applyBorder="1" applyAlignment="1" applyProtection="1">
      <alignment horizontal="center"/>
      <protection locked="0"/>
    </xf>
    <xf numFmtId="184" fontId="176" fillId="26" borderId="0" xfId="33" applyNumberFormat="1" applyFont="1" applyFill="1" applyBorder="1" applyAlignment="1">
      <alignment horizontal="center"/>
      <protection/>
    </xf>
    <xf numFmtId="0" fontId="16" fillId="38" borderId="0" xfId="33" applyFont="1" applyFill="1" applyBorder="1" quotePrefix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16" fillId="33" borderId="0" xfId="33" applyFont="1" applyFill="1" applyBorder="1">
      <alignment/>
      <protection/>
    </xf>
    <xf numFmtId="0" fontId="16" fillId="26" borderId="19" xfId="33" applyFont="1" applyFill="1" applyBorder="1">
      <alignment/>
      <protection/>
    </xf>
    <xf numFmtId="0" fontId="16" fillId="26" borderId="17" xfId="33" applyFont="1" applyFill="1" applyBorder="1">
      <alignment/>
      <protection/>
    </xf>
    <xf numFmtId="0" fontId="16" fillId="26" borderId="21" xfId="33" applyFont="1" applyFill="1" applyBorder="1">
      <alignment/>
      <protection/>
    </xf>
    <xf numFmtId="0" fontId="16" fillId="26" borderId="0" xfId="33" applyFont="1" applyFill="1" applyBorder="1">
      <alignment/>
      <protection/>
    </xf>
    <xf numFmtId="0" fontId="16" fillId="26" borderId="22" xfId="33" applyFont="1" applyFill="1" applyBorder="1">
      <alignment/>
      <protection/>
    </xf>
    <xf numFmtId="185" fontId="176" fillId="38" borderId="0" xfId="33" applyNumberFormat="1" applyFont="1" applyFill="1" applyBorder="1">
      <alignment/>
      <protection/>
    </xf>
    <xf numFmtId="187" fontId="176" fillId="26" borderId="0" xfId="33" applyNumberFormat="1" applyFont="1" applyFill="1" applyBorder="1" applyAlignment="1">
      <alignment horizontal="center"/>
      <protection/>
    </xf>
    <xf numFmtId="187" fontId="177" fillId="33" borderId="0" xfId="33" applyNumberFormat="1" applyFont="1" applyFill="1" applyBorder="1" applyAlignment="1">
      <alignment horizontal="center"/>
      <protection/>
    </xf>
    <xf numFmtId="185" fontId="177" fillId="51" borderId="0" xfId="33" applyNumberFormat="1" applyFont="1" applyFill="1" applyBorder="1" applyAlignment="1">
      <alignment horizontal="center"/>
      <protection/>
    </xf>
    <xf numFmtId="185" fontId="176" fillId="33" borderId="0" xfId="33" applyNumberFormat="1" applyFont="1" applyFill="1" applyBorder="1" applyAlignment="1">
      <alignment horizontal="center"/>
      <protection/>
    </xf>
    <xf numFmtId="184" fontId="176" fillId="26" borderId="0" xfId="33" applyNumberFormat="1" applyFont="1" applyFill="1" applyBorder="1" applyAlignment="1">
      <alignment horizontal="center"/>
      <protection/>
    </xf>
    <xf numFmtId="186" fontId="176" fillId="26" borderId="20" xfId="33" applyNumberFormat="1" applyFont="1" applyFill="1" applyBorder="1" applyAlignment="1">
      <alignment horizontal="center"/>
      <protection/>
    </xf>
    <xf numFmtId="185" fontId="8" fillId="33" borderId="0" xfId="33" applyNumberFormat="1" applyFont="1" applyFill="1" applyBorder="1" applyAlignment="1">
      <alignment horizontal="left"/>
      <protection/>
    </xf>
    <xf numFmtId="186" fontId="8" fillId="33" borderId="0" xfId="33" applyNumberFormat="1" applyFont="1" applyFill="1" applyBorder="1" applyAlignment="1">
      <alignment horizontal="left"/>
      <protection/>
    </xf>
    <xf numFmtId="186" fontId="176" fillId="38" borderId="0" xfId="33" applyNumberFormat="1" applyFont="1" applyFill="1" applyBorder="1" applyAlignment="1">
      <alignment horizontal="center"/>
      <protection/>
    </xf>
    <xf numFmtId="195" fontId="150" fillId="33" borderId="33" xfId="37" applyNumberFormat="1" applyFont="1" applyFill="1" applyBorder="1" applyAlignment="1" applyProtection="1" quotePrefix="1">
      <alignment horizontal="center" vertical="center"/>
      <protection locked="0"/>
    </xf>
    <xf numFmtId="195" fontId="150" fillId="33" borderId="34" xfId="37" applyNumberFormat="1" applyFont="1" applyFill="1" applyBorder="1" applyAlignment="1" applyProtection="1" quotePrefix="1">
      <alignment horizontal="center" vertical="center"/>
      <protection locked="0"/>
    </xf>
    <xf numFmtId="0" fontId="149" fillId="36" borderId="33" xfId="69" applyFill="1" applyBorder="1" applyAlignment="1" applyProtection="1">
      <alignment horizontal="center" vertical="center"/>
      <protection locked="0"/>
    </xf>
    <xf numFmtId="0" fontId="185" fillId="36" borderId="48" xfId="69" applyFont="1" applyFill="1" applyBorder="1" applyAlignment="1" applyProtection="1">
      <alignment horizontal="center" vertical="center"/>
      <protection locked="0"/>
    </xf>
    <xf numFmtId="0" fontId="185" fillId="36" borderId="34" xfId="69" applyFont="1" applyFill="1" applyBorder="1" applyAlignment="1" applyProtection="1">
      <alignment horizontal="center" vertical="center"/>
      <protection locked="0"/>
    </xf>
    <xf numFmtId="38" fontId="149" fillId="33" borderId="33" xfId="69" applyNumberFormat="1" applyFill="1" applyBorder="1" applyAlignment="1" applyProtection="1">
      <alignment horizontal="center" vertical="center"/>
      <protection locked="0"/>
    </xf>
    <xf numFmtId="38" fontId="186" fillId="33" borderId="48" xfId="69" applyNumberFormat="1" applyFont="1" applyFill="1" applyBorder="1" applyAlignment="1" applyProtection="1">
      <alignment horizontal="center" vertical="center"/>
      <protection locked="0"/>
    </xf>
    <xf numFmtId="38" fontId="186" fillId="33" borderId="34" xfId="69" applyNumberFormat="1" applyFont="1" applyFill="1" applyBorder="1" applyAlignment="1" applyProtection="1">
      <alignment horizontal="center" vertical="center"/>
      <protection locked="0"/>
    </xf>
    <xf numFmtId="0" fontId="28" fillId="50" borderId="124" xfId="38" applyFont="1" applyFill="1" applyBorder="1" applyAlignment="1" applyProtection="1">
      <alignment horizontal="center" wrapText="1"/>
      <protection locked="0"/>
    </xf>
    <xf numFmtId="0" fontId="28" fillId="50" borderId="58" xfId="38" applyFont="1" applyFill="1" applyBorder="1" applyAlignment="1" applyProtection="1">
      <alignment horizontal="center" wrapText="1"/>
      <protection locked="0"/>
    </xf>
    <xf numFmtId="0" fontId="28" fillId="50" borderId="125" xfId="38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26" borderId="50" xfId="33" applyFont="1" applyFill="1" applyBorder="1" applyAlignment="1" applyProtection="1" quotePrefix="1">
      <alignment horizontal="center"/>
      <protection/>
    </xf>
    <xf numFmtId="0" fontId="188" fillId="38" borderId="21" xfId="38" applyFont="1" applyFill="1" applyBorder="1" applyAlignment="1" applyProtection="1">
      <alignment horizontal="center" vertical="center" wrapText="1"/>
      <protection locked="0"/>
    </xf>
    <xf numFmtId="0" fontId="188" fillId="38" borderId="22" xfId="38" applyFont="1" applyFill="1" applyBorder="1" applyAlignment="1" applyProtection="1">
      <alignment horizontal="center" vertical="center" wrapText="1"/>
      <protection locked="0"/>
    </xf>
    <xf numFmtId="0" fontId="188" fillId="38" borderId="23" xfId="38" applyFont="1" applyFill="1" applyBorder="1" applyAlignment="1" applyProtection="1">
      <alignment horizontal="center" vertical="center" wrapText="1"/>
      <protection locked="0"/>
    </xf>
    <xf numFmtId="0" fontId="189" fillId="33" borderId="66" xfId="36" applyFont="1" applyFill="1" applyBorder="1" applyAlignment="1" applyProtection="1">
      <alignment horizontal="center"/>
      <protection/>
    </xf>
    <xf numFmtId="0" fontId="189" fillId="33" borderId="0" xfId="36" applyFont="1" applyFill="1" applyBorder="1" applyAlignment="1" applyProtection="1">
      <alignment horizontal="center"/>
      <protection/>
    </xf>
    <xf numFmtId="0" fontId="189" fillId="33" borderId="35" xfId="36" applyFont="1" applyFill="1" applyBorder="1" applyAlignment="1" applyProtection="1">
      <alignment horizontal="center"/>
      <protection/>
    </xf>
    <xf numFmtId="0" fontId="169" fillId="49" borderId="119" xfId="36" applyFont="1" applyFill="1" applyBorder="1" applyAlignment="1" applyProtection="1">
      <alignment horizontal="center"/>
      <protection/>
    </xf>
    <xf numFmtId="0" fontId="190" fillId="26" borderId="0" xfId="35" applyFont="1" applyFill="1" applyBorder="1" applyAlignment="1" applyProtection="1">
      <alignment horizontal="center"/>
      <protection/>
    </xf>
    <xf numFmtId="193" fontId="160" fillId="33" borderId="33" xfId="35" applyNumberFormat="1" applyFont="1" applyFill="1" applyBorder="1" applyAlignment="1" applyProtection="1">
      <alignment horizontal="center"/>
      <protection/>
    </xf>
    <xf numFmtId="193" fontId="160" fillId="33" borderId="48" xfId="35" applyNumberFormat="1" applyFont="1" applyFill="1" applyBorder="1" applyAlignment="1" applyProtection="1">
      <alignment horizontal="center"/>
      <protection/>
    </xf>
    <xf numFmtId="193" fontId="160" fillId="33" borderId="34" xfId="35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7" xfId="35" applyFont="1" applyFill="1" applyBorder="1" applyAlignment="1" applyProtection="1">
      <alignment horizontal="center" vertical="center" wrapText="1"/>
      <protection/>
    </xf>
    <xf numFmtId="0" fontId="10" fillId="33" borderId="48" xfId="35" applyFont="1" applyFill="1" applyBorder="1" applyAlignment="1" applyProtection="1">
      <alignment horizontal="center" vertical="center" wrapText="1"/>
      <protection/>
    </xf>
    <xf numFmtId="0" fontId="10" fillId="33" borderId="49" xfId="35" applyFont="1" applyFill="1" applyBorder="1" applyAlignment="1" applyProtection="1">
      <alignment horizontal="center" vertical="center" wrapText="1"/>
      <protection/>
    </xf>
    <xf numFmtId="38" fontId="9" fillId="33" borderId="67" xfId="39" applyNumberFormat="1" applyFont="1" applyFill="1" applyBorder="1" applyAlignment="1" applyProtection="1">
      <alignment horizontal="center"/>
      <protection/>
    </xf>
    <xf numFmtId="38" fontId="9" fillId="33" borderId="50" xfId="39" applyNumberFormat="1" applyFont="1" applyFill="1" applyBorder="1" applyAlignment="1" applyProtection="1">
      <alignment horizontal="center"/>
      <protection/>
    </xf>
    <xf numFmtId="38" fontId="9" fillId="33" borderId="51" xfId="39" applyNumberFormat="1" applyFont="1" applyFill="1" applyBorder="1" applyAlignment="1" applyProtection="1">
      <alignment horizontal="center"/>
      <protection/>
    </xf>
    <xf numFmtId="0" fontId="18" fillId="50" borderId="17" xfId="38" applyFont="1" applyFill="1" applyBorder="1" applyAlignment="1" applyProtection="1">
      <alignment horizontal="center" vertical="top"/>
      <protection/>
    </xf>
    <xf numFmtId="0" fontId="18" fillId="50" borderId="0" xfId="38" applyFont="1" applyFill="1" applyBorder="1" applyAlignment="1" applyProtection="1">
      <alignment horizontal="center" vertical="top"/>
      <protection/>
    </xf>
    <xf numFmtId="0" fontId="18" fillId="50" borderId="18" xfId="38" applyFont="1" applyFill="1" applyBorder="1" applyAlignment="1" applyProtection="1">
      <alignment horizontal="center" vertical="top"/>
      <protection/>
    </xf>
    <xf numFmtId="193" fontId="191" fillId="26" borderId="0" xfId="35" applyNumberFormat="1" applyFont="1" applyFill="1" applyBorder="1" applyAlignment="1" applyProtection="1">
      <alignment horizontal="center"/>
      <protection/>
    </xf>
    <xf numFmtId="0" fontId="150" fillId="26" borderId="0" xfId="33" applyFont="1" applyFill="1" applyAlignment="1" applyProtection="1" quotePrefix="1">
      <alignment horizontal="center"/>
      <protection/>
    </xf>
    <xf numFmtId="38" fontId="9" fillId="33" borderId="64" xfId="39" applyNumberFormat="1" applyFont="1" applyFill="1" applyBorder="1" applyAlignment="1" applyProtection="1">
      <alignment horizontal="center"/>
      <protection/>
    </xf>
    <xf numFmtId="38" fontId="9" fillId="33" borderId="52" xfId="39" applyNumberFormat="1" applyFont="1" applyFill="1" applyBorder="1" applyAlignment="1" applyProtection="1">
      <alignment horizontal="center"/>
      <protection/>
    </xf>
    <xf numFmtId="38" fontId="9" fillId="33" borderId="53" xfId="39" applyNumberFormat="1" applyFont="1" applyFill="1" applyBorder="1" applyAlignment="1" applyProtection="1">
      <alignment horizontal="center"/>
      <protection/>
    </xf>
    <xf numFmtId="38" fontId="9" fillId="33" borderId="65" xfId="39" applyNumberFormat="1" applyFont="1" applyFill="1" applyBorder="1" applyAlignment="1" applyProtection="1">
      <alignment horizontal="center"/>
      <protection/>
    </xf>
    <xf numFmtId="38" fontId="9" fillId="33" borderId="54" xfId="39" applyNumberFormat="1" applyFont="1" applyFill="1" applyBorder="1" applyAlignment="1" applyProtection="1">
      <alignment horizontal="center"/>
      <protection/>
    </xf>
    <xf numFmtId="38" fontId="9" fillId="33" borderId="55" xfId="39" applyNumberFormat="1" applyFont="1" applyFill="1" applyBorder="1" applyAlignment="1" applyProtection="1">
      <alignment horizontal="center"/>
      <protection/>
    </xf>
    <xf numFmtId="38" fontId="22" fillId="46" borderId="47" xfId="39" applyNumberFormat="1" applyFont="1" applyFill="1" applyBorder="1" applyAlignment="1" applyProtection="1">
      <alignment horizontal="center"/>
      <protection/>
    </xf>
    <xf numFmtId="38" fontId="22" fillId="46" borderId="48" xfId="39" applyNumberFormat="1" applyFont="1" applyFill="1" applyBorder="1" applyAlignment="1" applyProtection="1">
      <alignment horizontal="center"/>
      <protection/>
    </xf>
    <xf numFmtId="38" fontId="22" fillId="46" borderId="49" xfId="39" applyNumberFormat="1" applyFont="1" applyFill="1" applyBorder="1" applyAlignment="1" applyProtection="1">
      <alignment horizontal="center"/>
      <protection/>
    </xf>
    <xf numFmtId="38" fontId="30" fillId="44" borderId="56" xfId="39" applyNumberFormat="1" applyFont="1" applyFill="1" applyBorder="1" applyAlignment="1" applyProtection="1">
      <alignment horizontal="center"/>
      <protection/>
    </xf>
    <xf numFmtId="38" fontId="30" fillId="44" borderId="58" xfId="39" applyNumberFormat="1" applyFont="1" applyFill="1" applyBorder="1" applyAlignment="1" applyProtection="1">
      <alignment horizontal="center"/>
      <protection/>
    </xf>
    <xf numFmtId="38" fontId="30" fillId="44" borderId="59" xfId="39" applyNumberFormat="1" applyFont="1" applyFill="1" applyBorder="1" applyAlignment="1" applyProtection="1">
      <alignment horizontal="center"/>
      <protection/>
    </xf>
    <xf numFmtId="38" fontId="30" fillId="44" borderId="64" xfId="39" applyNumberFormat="1" applyFont="1" applyFill="1" applyBorder="1" applyAlignment="1" applyProtection="1">
      <alignment horizontal="center"/>
      <protection/>
    </xf>
    <xf numFmtId="38" fontId="30" fillId="44" borderId="52" xfId="39" applyNumberFormat="1" applyFont="1" applyFill="1" applyBorder="1" applyAlignment="1" applyProtection="1">
      <alignment horizontal="center"/>
      <protection/>
    </xf>
    <xf numFmtId="38" fontId="30" fillId="44" borderId="53" xfId="39" applyNumberFormat="1" applyFont="1" applyFill="1" applyBorder="1" applyAlignment="1" applyProtection="1">
      <alignment horizontal="center"/>
      <protection/>
    </xf>
    <xf numFmtId="38" fontId="30" fillId="44" borderId="65" xfId="39" applyNumberFormat="1" applyFont="1" applyFill="1" applyBorder="1" applyAlignment="1" applyProtection="1">
      <alignment horizontal="center"/>
      <protection/>
    </xf>
    <xf numFmtId="38" fontId="30" fillId="44" borderId="54" xfId="39" applyNumberFormat="1" applyFont="1" applyFill="1" applyBorder="1" applyAlignment="1" applyProtection="1">
      <alignment horizontal="center"/>
      <protection/>
    </xf>
    <xf numFmtId="38" fontId="30" fillId="44" borderId="55" xfId="39" applyNumberFormat="1" applyFont="1" applyFill="1" applyBorder="1" applyAlignment="1" applyProtection="1">
      <alignment horizontal="center"/>
      <protection/>
    </xf>
    <xf numFmtId="0" fontId="4" fillId="39" borderId="69" xfId="35" applyFont="1" applyFill="1" applyBorder="1" applyAlignment="1" applyProtection="1">
      <alignment horizontal="center"/>
      <protection/>
    </xf>
    <xf numFmtId="0" fontId="4" fillId="39" borderId="45" xfId="35" applyFont="1" applyFill="1" applyBorder="1" applyAlignment="1" applyProtection="1">
      <alignment horizontal="center"/>
      <protection/>
    </xf>
    <xf numFmtId="0" fontId="4" fillId="39" borderId="46" xfId="35" applyFont="1" applyFill="1" applyBorder="1" applyAlignment="1" applyProtection="1">
      <alignment horizontal="center"/>
      <protection/>
    </xf>
    <xf numFmtId="0" fontId="4" fillId="48" borderId="69" xfId="35" applyFont="1" applyFill="1" applyBorder="1" applyAlignment="1" applyProtection="1" quotePrefix="1">
      <alignment horizontal="center"/>
      <protection/>
    </xf>
    <xf numFmtId="0" fontId="4" fillId="48" borderId="45" xfId="35" applyFont="1" applyFill="1" applyBorder="1" applyAlignment="1" applyProtection="1" quotePrefix="1">
      <alignment horizontal="center"/>
      <protection/>
    </xf>
    <xf numFmtId="0" fontId="4" fillId="48" borderId="46" xfId="35" applyFont="1" applyFill="1" applyBorder="1" applyAlignment="1" applyProtection="1" quotePrefix="1">
      <alignment horizontal="center"/>
      <protection/>
    </xf>
    <xf numFmtId="0" fontId="4" fillId="5" borderId="69" xfId="35" applyFont="1" applyFill="1" applyBorder="1" applyAlignment="1" applyProtection="1">
      <alignment horizontal="center"/>
      <protection/>
    </xf>
    <xf numFmtId="0" fontId="4" fillId="5" borderId="45" xfId="35" applyFont="1" applyFill="1" applyBorder="1" applyAlignment="1" applyProtection="1">
      <alignment horizontal="center"/>
      <protection/>
    </xf>
    <xf numFmtId="0" fontId="4" fillId="5" borderId="46" xfId="35" applyFont="1" applyFill="1" applyBorder="1" applyAlignment="1" applyProtection="1">
      <alignment horizontal="center"/>
      <protection/>
    </xf>
    <xf numFmtId="38" fontId="163" fillId="47" borderId="65" xfId="39" applyNumberFormat="1" applyFont="1" applyFill="1" applyBorder="1" applyAlignment="1" applyProtection="1">
      <alignment horizontal="center"/>
      <protection/>
    </xf>
    <xf numFmtId="38" fontId="163" fillId="47" borderId="54" xfId="39" applyNumberFormat="1" applyFont="1" applyFill="1" applyBorder="1" applyAlignment="1" applyProtection="1">
      <alignment horizontal="center"/>
      <protection/>
    </xf>
    <xf numFmtId="38" fontId="163" fillId="47" borderId="55" xfId="39" applyNumberFormat="1" applyFont="1" applyFill="1" applyBorder="1" applyAlignment="1" applyProtection="1">
      <alignment horizontal="center"/>
      <protection/>
    </xf>
    <xf numFmtId="38" fontId="57" fillId="33" borderId="67" xfId="39" applyNumberFormat="1" applyFont="1" applyFill="1" applyBorder="1" applyAlignment="1" applyProtection="1">
      <alignment horizontal="center"/>
      <protection/>
    </xf>
    <xf numFmtId="38" fontId="57" fillId="33" borderId="50" xfId="39" applyNumberFormat="1" applyFont="1" applyFill="1" applyBorder="1" applyAlignment="1" applyProtection="1">
      <alignment horizontal="center"/>
      <protection/>
    </xf>
    <xf numFmtId="38" fontId="57" fillId="33" borderId="51" xfId="39" applyNumberFormat="1" applyFont="1" applyFill="1" applyBorder="1" applyAlignment="1" applyProtection="1">
      <alignment horizontal="center"/>
      <protection/>
    </xf>
    <xf numFmtId="38" fontId="14" fillId="33" borderId="65" xfId="39" applyNumberFormat="1" applyFont="1" applyFill="1" applyBorder="1" applyAlignment="1" applyProtection="1">
      <alignment horizontal="center"/>
      <protection/>
    </xf>
    <xf numFmtId="38" fontId="14" fillId="33" borderId="54" xfId="39" applyNumberFormat="1" applyFont="1" applyFill="1" applyBorder="1" applyAlignment="1" applyProtection="1">
      <alignment horizontal="center"/>
      <protection/>
    </xf>
    <xf numFmtId="38" fontId="14" fillId="33" borderId="55" xfId="39" applyNumberFormat="1" applyFont="1" applyFill="1" applyBorder="1" applyAlignment="1" applyProtection="1">
      <alignment horizont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 locked="0"/>
    </xf>
    <xf numFmtId="194" fontId="192" fillId="46" borderId="34" xfId="33" applyNumberFormat="1" applyFont="1" applyFill="1" applyBorder="1" applyAlignment="1" applyProtection="1">
      <alignment horizontal="center" vertical="center"/>
      <protection locked="0"/>
    </xf>
    <xf numFmtId="0" fontId="4" fillId="33" borderId="71" xfId="35" applyFont="1" applyFill="1" applyBorder="1" applyAlignment="1" applyProtection="1">
      <alignment horizontal="center"/>
      <protection/>
    </xf>
    <xf numFmtId="0" fontId="4" fillId="33" borderId="43" xfId="35" applyFont="1" applyFill="1" applyBorder="1" applyAlignment="1" applyProtection="1">
      <alignment horizontal="center"/>
      <protection/>
    </xf>
    <xf numFmtId="0" fontId="4" fillId="33" borderId="44" xfId="35" applyFont="1" applyFill="1" applyBorder="1" applyAlignment="1" applyProtection="1">
      <alignment horizontal="center"/>
      <protection/>
    </xf>
    <xf numFmtId="38" fontId="16" fillId="33" borderId="65" xfId="39" applyNumberFormat="1" applyFont="1" applyFill="1" applyBorder="1" applyAlignment="1" applyProtection="1">
      <alignment horizontal="center"/>
      <protection/>
    </xf>
    <xf numFmtId="38" fontId="16" fillId="33" borderId="54" xfId="39" applyNumberFormat="1" applyFont="1" applyFill="1" applyBorder="1" applyAlignment="1" applyProtection="1">
      <alignment horizontal="center"/>
      <protection/>
    </xf>
    <xf numFmtId="38" fontId="16" fillId="33" borderId="55" xfId="39" applyNumberFormat="1" applyFont="1" applyFill="1" applyBorder="1" applyAlignment="1" applyProtection="1">
      <alignment horizontal="center"/>
      <protection/>
    </xf>
    <xf numFmtId="0" fontId="22" fillId="36" borderId="124" xfId="38" applyFont="1" applyFill="1" applyBorder="1" applyAlignment="1" applyProtection="1" quotePrefix="1">
      <alignment horizontal="center" wrapText="1"/>
      <protection/>
    </xf>
    <xf numFmtId="0" fontId="22" fillId="36" borderId="58" xfId="38" applyFont="1" applyFill="1" applyBorder="1" applyAlignment="1" applyProtection="1">
      <alignment horizontal="center" wrapText="1"/>
      <protection/>
    </xf>
    <xf numFmtId="0" fontId="22" fillId="36" borderId="125" xfId="38" applyFont="1" applyFill="1" applyBorder="1" applyAlignment="1" applyProtection="1">
      <alignment horizontal="center" wrapText="1"/>
      <protection/>
    </xf>
    <xf numFmtId="195" fontId="8" fillId="33" borderId="33" xfId="37" applyNumberFormat="1" applyFont="1" applyFill="1" applyBorder="1" applyAlignment="1" applyProtection="1" quotePrefix="1">
      <alignment horizontal="center" vertical="center"/>
      <protection/>
    </xf>
    <xf numFmtId="195" fontId="8" fillId="33" borderId="34" xfId="37" applyNumberFormat="1" applyFont="1" applyFill="1" applyBorder="1" applyAlignment="1" applyProtection="1" quotePrefix="1">
      <alignment horizontal="center" vertical="center"/>
      <protection/>
    </xf>
    <xf numFmtId="194" fontId="192" fillId="46" borderId="33" xfId="33" applyNumberFormat="1" applyFont="1" applyFill="1" applyBorder="1" applyAlignment="1" applyProtection="1">
      <alignment horizontal="center" vertical="center"/>
      <protection/>
    </xf>
    <xf numFmtId="194" fontId="192" fillId="46" borderId="34" xfId="33" applyNumberFormat="1" applyFont="1" applyFill="1" applyBorder="1" applyAlignment="1" applyProtection="1">
      <alignment horizontal="center" vertical="center"/>
      <protection/>
    </xf>
    <xf numFmtId="0" fontId="9" fillId="36" borderId="17" xfId="38" applyFont="1" applyFill="1" applyBorder="1" applyAlignment="1" applyProtection="1">
      <alignment horizontal="center" vertical="top"/>
      <protection/>
    </xf>
    <xf numFmtId="0" fontId="9" fillId="36" borderId="0" xfId="38" applyFont="1" applyFill="1" applyBorder="1" applyAlignment="1" applyProtection="1">
      <alignment horizontal="center" vertical="top"/>
      <protection/>
    </xf>
    <xf numFmtId="0" fontId="9" fillId="36" borderId="18" xfId="38" applyFont="1" applyFill="1" applyBorder="1" applyAlignment="1" applyProtection="1">
      <alignment horizontal="center" vertical="top"/>
      <protection/>
    </xf>
    <xf numFmtId="0" fontId="67" fillId="33" borderId="21" xfId="38" applyFont="1" applyFill="1" applyBorder="1" applyAlignment="1" applyProtection="1">
      <alignment horizontal="center" vertical="center" wrapText="1"/>
      <protection/>
    </xf>
    <xf numFmtId="0" fontId="67" fillId="33" borderId="22" xfId="38" applyFont="1" applyFill="1" applyBorder="1" applyAlignment="1" applyProtection="1">
      <alignment horizontal="center" vertical="center" wrapText="1"/>
      <protection/>
    </xf>
    <xf numFmtId="0" fontId="67" fillId="33" borderId="23" xfId="38" applyFont="1" applyFill="1" applyBorder="1" applyAlignment="1" applyProtection="1">
      <alignment horizontal="center" vertical="center" wrapText="1"/>
      <protection/>
    </xf>
    <xf numFmtId="38" fontId="11" fillId="33" borderId="33" xfId="69" applyNumberFormat="1" applyFont="1" applyFill="1" applyBorder="1" applyAlignment="1" applyProtection="1">
      <alignment horizontal="center" vertical="center"/>
      <protection/>
    </xf>
    <xf numFmtId="38" fontId="11" fillId="33" borderId="48" xfId="69" applyNumberFormat="1" applyFont="1" applyFill="1" applyBorder="1" applyAlignment="1" applyProtection="1">
      <alignment horizontal="center" vertical="center"/>
      <protection/>
    </xf>
    <xf numFmtId="38" fontId="11" fillId="33" borderId="34" xfId="69" applyNumberFormat="1" applyFont="1" applyFill="1" applyBorder="1" applyAlignment="1" applyProtection="1">
      <alignment horizontal="center" vertical="center"/>
      <protection/>
    </xf>
    <xf numFmtId="0" fontId="193" fillId="36" borderId="33" xfId="69" applyFont="1" applyFill="1" applyBorder="1" applyAlignment="1" applyProtection="1">
      <alignment horizontal="center" vertical="center"/>
      <protection/>
    </xf>
    <xf numFmtId="0" fontId="193" fillId="36" borderId="48" xfId="69" applyFont="1" applyFill="1" applyBorder="1" applyAlignment="1" applyProtection="1">
      <alignment horizontal="center" vertical="center"/>
      <protection/>
    </xf>
    <xf numFmtId="0" fontId="193" fillId="36" borderId="34" xfId="69" applyFont="1" applyFill="1" applyBorder="1" applyAlignment="1" applyProtection="1">
      <alignment horizontal="center" vertical="center"/>
      <protection/>
    </xf>
    <xf numFmtId="0" fontId="39" fillId="33" borderId="0" xfId="35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93" fontId="191" fillId="33" borderId="0" xfId="35" applyNumberFormat="1" applyFont="1" applyFill="1" applyBorder="1" applyAlignment="1" applyProtection="1">
      <alignment horizontal="center"/>
      <protection/>
    </xf>
    <xf numFmtId="0" fontId="187" fillId="33" borderId="50" xfId="33" applyFont="1" applyFill="1" applyBorder="1" applyAlignment="1" applyProtection="1" quotePrefix="1">
      <alignment horizontal="center"/>
      <protection/>
    </xf>
    <xf numFmtId="193" fontId="4" fillId="26" borderId="33" xfId="35" applyNumberFormat="1" applyFont="1" applyFill="1" applyBorder="1" applyAlignment="1" applyProtection="1">
      <alignment horizontal="center"/>
      <protection/>
    </xf>
    <xf numFmtId="193" fontId="4" fillId="26" borderId="48" xfId="35" applyNumberFormat="1" applyFont="1" applyFill="1" applyBorder="1" applyAlignment="1" applyProtection="1">
      <alignment horizontal="center"/>
      <protection/>
    </xf>
    <xf numFmtId="193" fontId="4" fillId="26" borderId="34" xfId="35" applyNumberFormat="1" applyFont="1" applyFill="1" applyBorder="1" applyAlignment="1" applyProtection="1">
      <alignment horizontal="center"/>
      <protection/>
    </xf>
    <xf numFmtId="0" fontId="189" fillId="33" borderId="119" xfId="36" applyFont="1" applyFill="1" applyBorder="1" applyAlignment="1" applyProtection="1">
      <alignment horizontal="center"/>
      <protection/>
    </xf>
    <xf numFmtId="0" fontId="189" fillId="33" borderId="126" xfId="36" applyFont="1" applyFill="1" applyBorder="1" applyAlignment="1" applyProtection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_B3_2013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8" formatCode="0000&quot; &quot;0000&quot; &quot;0000&quot; &quot;0000"/>
      <border/>
    </dxf>
    <dxf>
      <numFmt numFmtId="197" formatCode="0000&quot; &quot;0000&quot; &quot;0000"/>
      <border/>
    </dxf>
    <dxf>
      <numFmt numFmtId="196" formatCode="0000&quot; &quot;0000"/>
      <border/>
    </dxf>
    <dxf>
      <numFmt numFmtId="194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52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36" sqref="J13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/>
      <c r="J1" s="572"/>
      <c r="K1" s="461"/>
      <c r="L1" s="469" t="s">
        <v>275</v>
      </c>
      <c r="M1" s="465">
        <v>7607</v>
      </c>
      <c r="N1" s="461"/>
      <c r="O1" s="469" t="s">
        <v>267</v>
      </c>
      <c r="P1" s="488"/>
      <c r="Q1" s="462"/>
      <c r="R1" s="376" t="s">
        <v>323</v>
      </c>
      <c r="S1" s="647"/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/>
      <c r="I3" s="577"/>
      <c r="J3" s="577"/>
      <c r="K3" s="578"/>
      <c r="L3" s="28" t="s">
        <v>276</v>
      </c>
      <c r="M3" s="573"/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Община Симеоновград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259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30.09.2017 г.</v>
      </c>
      <c r="G11" s="430">
        <f>+P5-1</f>
        <v>2016</v>
      </c>
      <c r="H11" s="15"/>
      <c r="I11" s="130" t="str">
        <f>+O8</f>
        <v>30.09.2017 г.</v>
      </c>
      <c r="J11" s="431">
        <f>+P5-1</f>
        <v>2016</v>
      </c>
      <c r="K11" s="16"/>
      <c r="L11" s="128" t="str">
        <f>+O8</f>
        <v>30.09.2017 г.</v>
      </c>
      <c r="M11" s="432">
        <f>+P5-1</f>
        <v>2016</v>
      </c>
      <c r="N11" s="16"/>
      <c r="O11" s="386" t="str">
        <f>+O8</f>
        <v>30.09.2017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>
        <v>213961</v>
      </c>
      <c r="G15" s="258">
        <v>270342</v>
      </c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213961</v>
      </c>
      <c r="P15" s="411">
        <f t="shared" si="0"/>
        <v>270342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298936</v>
      </c>
      <c r="G16" s="260">
        <v>358948</v>
      </c>
      <c r="H16" s="15"/>
      <c r="I16" s="261"/>
      <c r="J16" s="260"/>
      <c r="K16" s="256"/>
      <c r="L16" s="261"/>
      <c r="M16" s="260"/>
      <c r="N16" s="256"/>
      <c r="O16" s="393">
        <f t="shared" si="0"/>
        <v>298936</v>
      </c>
      <c r="P16" s="446">
        <f t="shared" si="0"/>
        <v>358948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29252</v>
      </c>
      <c r="G17" s="260">
        <v>37804</v>
      </c>
      <c r="H17" s="15"/>
      <c r="I17" s="261"/>
      <c r="J17" s="260"/>
      <c r="K17" s="256"/>
      <c r="L17" s="261"/>
      <c r="M17" s="260"/>
      <c r="N17" s="256"/>
      <c r="O17" s="393">
        <f t="shared" si="0"/>
        <v>29252</v>
      </c>
      <c r="P17" s="446">
        <f t="shared" si="0"/>
        <v>37804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1505</v>
      </c>
      <c r="G18" s="260">
        <v>2725</v>
      </c>
      <c r="H18" s="15"/>
      <c r="I18" s="261"/>
      <c r="J18" s="260"/>
      <c r="K18" s="256"/>
      <c r="L18" s="261"/>
      <c r="M18" s="260"/>
      <c r="N18" s="256"/>
      <c r="O18" s="393">
        <f t="shared" si="0"/>
        <v>1505</v>
      </c>
      <c r="P18" s="446">
        <f t="shared" si="0"/>
        <v>2725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144442</v>
      </c>
      <c r="G19" s="260">
        <v>192495</v>
      </c>
      <c r="H19" s="15"/>
      <c r="I19" s="261"/>
      <c r="J19" s="260"/>
      <c r="K19" s="256"/>
      <c r="L19" s="261"/>
      <c r="M19" s="260"/>
      <c r="N19" s="256"/>
      <c r="O19" s="393">
        <f t="shared" si="0"/>
        <v>144442</v>
      </c>
      <c r="P19" s="446">
        <f t="shared" si="0"/>
        <v>192495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208009</v>
      </c>
      <c r="G20" s="260">
        <v>599074</v>
      </c>
      <c r="H20" s="15"/>
      <c r="I20" s="261"/>
      <c r="J20" s="260"/>
      <c r="K20" s="256"/>
      <c r="L20" s="261"/>
      <c r="M20" s="260"/>
      <c r="N20" s="256"/>
      <c r="O20" s="393">
        <f t="shared" si="0"/>
        <v>208009</v>
      </c>
      <c r="P20" s="446">
        <f t="shared" si="0"/>
        <v>599074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/>
      <c r="G21" s="260">
        <v>9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0</v>
      </c>
      <c r="P21" s="446">
        <f t="shared" si="0"/>
        <v>9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/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0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/>
      <c r="G23" s="262"/>
      <c r="H23" s="15"/>
      <c r="I23" s="263"/>
      <c r="J23" s="262"/>
      <c r="K23" s="256"/>
      <c r="L23" s="263"/>
      <c r="M23" s="262"/>
      <c r="N23" s="256"/>
      <c r="O23" s="394">
        <f t="shared" si="0"/>
        <v>0</v>
      </c>
      <c r="P23" s="417">
        <f t="shared" si="0"/>
        <v>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896105</v>
      </c>
      <c r="G24" s="264">
        <f>+ROUND(+SUM(G15:G23),0)</f>
        <v>1461397</v>
      </c>
      <c r="H24" s="15"/>
      <c r="I24" s="265">
        <f>+ROUND(+SUM(I15:I23),0)</f>
        <v>0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896105</v>
      </c>
      <c r="P24" s="396">
        <f>+ROUND(+SUM(P15:P23),0)</f>
        <v>1461397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3788</v>
      </c>
      <c r="G26" s="258">
        <v>16136</v>
      </c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3788</v>
      </c>
      <c r="P26" s="411">
        <f t="shared" si="1"/>
        <v>16136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79916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79916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3788</v>
      </c>
      <c r="G29" s="264">
        <f>+ROUND(+SUM(G26:G28),0)</f>
        <v>96052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3788</v>
      </c>
      <c r="P29" s="396">
        <f>+ROUND(+SUM(P26:P28),0)</f>
        <v>96052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-43886</v>
      </c>
      <c r="G36" s="276">
        <v>-79265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-43886</v>
      </c>
      <c r="P36" s="396">
        <f t="shared" si="2"/>
        <v>-79265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-40675</v>
      </c>
      <c r="G37" s="278">
        <v>-73856</v>
      </c>
      <c r="H37" s="15"/>
      <c r="I37" s="279"/>
      <c r="J37" s="278"/>
      <c r="K37" s="256"/>
      <c r="L37" s="279"/>
      <c r="M37" s="278"/>
      <c r="N37" s="256"/>
      <c r="O37" s="408">
        <f t="shared" si="2"/>
        <v>-40675</v>
      </c>
      <c r="P37" s="447">
        <f t="shared" si="2"/>
        <v>-73856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-3211</v>
      </c>
      <c r="G38" s="280">
        <v>-5409</v>
      </c>
      <c r="H38" s="15"/>
      <c r="I38" s="281"/>
      <c r="J38" s="280"/>
      <c r="K38" s="256"/>
      <c r="L38" s="281"/>
      <c r="M38" s="280"/>
      <c r="N38" s="256"/>
      <c r="O38" s="409">
        <f t="shared" si="2"/>
        <v>-3211</v>
      </c>
      <c r="P38" s="448">
        <f t="shared" si="2"/>
        <v>-5409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/>
      <c r="G41" s="276">
        <v>10511</v>
      </c>
      <c r="H41" s="15"/>
      <c r="I41" s="277"/>
      <c r="J41" s="276"/>
      <c r="K41" s="256"/>
      <c r="L41" s="277"/>
      <c r="M41" s="276"/>
      <c r="N41" s="256"/>
      <c r="O41" s="395">
        <f>+ROUND(+F41+I41+L41,0)</f>
        <v>0</v>
      </c>
      <c r="P41" s="396">
        <f>+ROUND(+G41+J41+M41,0)</f>
        <v>10511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/>
      <c r="G43" s="258"/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0</v>
      </c>
      <c r="P43" s="411">
        <f t="shared" si="3"/>
        <v>0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1700</v>
      </c>
      <c r="G46" s="262">
        <v>8753</v>
      </c>
      <c r="H46" s="15"/>
      <c r="I46" s="263"/>
      <c r="J46" s="262"/>
      <c r="K46" s="256"/>
      <c r="L46" s="263"/>
      <c r="M46" s="262"/>
      <c r="N46" s="256"/>
      <c r="O46" s="394">
        <f t="shared" si="3"/>
        <v>1700</v>
      </c>
      <c r="P46" s="417">
        <f t="shared" si="3"/>
        <v>8753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1700</v>
      </c>
      <c r="G47" s="264">
        <f>+ROUND(+SUM(G43:G46),0)</f>
        <v>8753</v>
      </c>
      <c r="H47" s="15"/>
      <c r="I47" s="265">
        <f>+ROUND(+SUM(I43:I46),0)</f>
        <v>0</v>
      </c>
      <c r="J47" s="264">
        <f>+ROUND(+SUM(J43:J46),0)</f>
        <v>0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1700</v>
      </c>
      <c r="P47" s="396">
        <f>+ROUND(+SUM(P43:P46),0)</f>
        <v>8753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857707</v>
      </c>
      <c r="G49" s="286">
        <f>+ROUND(G24+G29+G36+G41+G47,0)</f>
        <v>1497448</v>
      </c>
      <c r="H49" s="15"/>
      <c r="I49" s="287">
        <f>+ROUND(I24+I29+I36+I41+I47,0)</f>
        <v>0</v>
      </c>
      <c r="J49" s="286">
        <f>+ROUND(J24+J29+J36+J41+J47,0)</f>
        <v>0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857707</v>
      </c>
      <c r="P49" s="413">
        <f>+ROUND(P24+P29+P36+P41+P47,0)</f>
        <v>1497448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1088113</v>
      </c>
      <c r="G52" s="288">
        <v>1563579</v>
      </c>
      <c r="H52" s="15"/>
      <c r="I52" s="289">
        <v>478077</v>
      </c>
      <c r="J52" s="288">
        <v>848</v>
      </c>
      <c r="K52" s="256"/>
      <c r="L52" s="289"/>
      <c r="M52" s="288"/>
      <c r="N52" s="256"/>
      <c r="O52" s="399">
        <f aca="true" t="shared" si="4" ref="O52:P56">+ROUND(+F52+I52+L52,0)</f>
        <v>1566190</v>
      </c>
      <c r="P52" s="392">
        <f t="shared" si="4"/>
        <v>1564427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4428</v>
      </c>
      <c r="G53" s="262">
        <v>27627</v>
      </c>
      <c r="H53" s="15"/>
      <c r="I53" s="263">
        <v>10</v>
      </c>
      <c r="J53" s="262"/>
      <c r="K53" s="256"/>
      <c r="L53" s="263"/>
      <c r="M53" s="262"/>
      <c r="N53" s="256"/>
      <c r="O53" s="394">
        <f t="shared" si="4"/>
        <v>4438</v>
      </c>
      <c r="P53" s="417">
        <f t="shared" si="4"/>
        <v>27627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66036</v>
      </c>
      <c r="G54" s="262">
        <v>63684</v>
      </c>
      <c r="H54" s="15"/>
      <c r="I54" s="263"/>
      <c r="J54" s="262"/>
      <c r="K54" s="256"/>
      <c r="L54" s="263"/>
      <c r="M54" s="262"/>
      <c r="N54" s="256"/>
      <c r="O54" s="394">
        <f t="shared" si="4"/>
        <v>66036</v>
      </c>
      <c r="P54" s="417">
        <f t="shared" si="4"/>
        <v>63684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1988706</v>
      </c>
      <c r="G55" s="262">
        <v>2644019</v>
      </c>
      <c r="H55" s="15"/>
      <c r="I55" s="263">
        <v>216096</v>
      </c>
      <c r="J55" s="262">
        <v>67887</v>
      </c>
      <c r="K55" s="256"/>
      <c r="L55" s="263"/>
      <c r="M55" s="262"/>
      <c r="N55" s="256"/>
      <c r="O55" s="394">
        <f t="shared" si="4"/>
        <v>2204802</v>
      </c>
      <c r="P55" s="417">
        <f t="shared" si="4"/>
        <v>2711906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385307</v>
      </c>
      <c r="G56" s="262">
        <v>484567</v>
      </c>
      <c r="H56" s="15"/>
      <c r="I56" s="263">
        <v>40185</v>
      </c>
      <c r="J56" s="262">
        <v>12396</v>
      </c>
      <c r="K56" s="256"/>
      <c r="L56" s="263"/>
      <c r="M56" s="262"/>
      <c r="N56" s="256"/>
      <c r="O56" s="394">
        <f t="shared" si="4"/>
        <v>425492</v>
      </c>
      <c r="P56" s="417">
        <f t="shared" si="4"/>
        <v>496963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3532590</v>
      </c>
      <c r="G57" s="290">
        <f>+ROUND(+SUM(G52:G56),0)</f>
        <v>4783476</v>
      </c>
      <c r="H57" s="15"/>
      <c r="I57" s="291">
        <f>+ROUND(+SUM(I52:I56),0)</f>
        <v>734368</v>
      </c>
      <c r="J57" s="290">
        <f>+ROUND(+SUM(J52:J56),0)</f>
        <v>81131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4266958</v>
      </c>
      <c r="P57" s="415">
        <f>+ROUND(+SUM(P52:P56),0)</f>
        <v>4864607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10685</v>
      </c>
      <c r="G60" s="262">
        <v>1929799</v>
      </c>
      <c r="H60" s="15"/>
      <c r="I60" s="263">
        <v>3204</v>
      </c>
      <c r="J60" s="262">
        <v>256653</v>
      </c>
      <c r="K60" s="256"/>
      <c r="L60" s="263"/>
      <c r="M60" s="262"/>
      <c r="N60" s="256"/>
      <c r="O60" s="394">
        <f t="shared" si="5"/>
        <v>13889</v>
      </c>
      <c r="P60" s="417">
        <f t="shared" si="5"/>
        <v>2186452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65028</v>
      </c>
      <c r="G61" s="262">
        <v>12000</v>
      </c>
      <c r="H61" s="15"/>
      <c r="I61" s="263"/>
      <c r="J61" s="262"/>
      <c r="K61" s="256"/>
      <c r="L61" s="263"/>
      <c r="M61" s="262"/>
      <c r="N61" s="256"/>
      <c r="O61" s="394">
        <f t="shared" si="5"/>
        <v>65028</v>
      </c>
      <c r="P61" s="417">
        <f t="shared" si="5"/>
        <v>12000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75713</v>
      </c>
      <c r="G64" s="290">
        <f>+ROUND(+SUM(G59:G62),0)</f>
        <v>1941799</v>
      </c>
      <c r="H64" s="15"/>
      <c r="I64" s="291">
        <f>+ROUND(+SUM(I59:I62),0)</f>
        <v>3204</v>
      </c>
      <c r="J64" s="290">
        <f>+ROUND(+SUM(J59:J62),0)</f>
        <v>256653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78917</v>
      </c>
      <c r="P64" s="415">
        <f>+ROUND(+SUM(P59:P62),0)</f>
        <v>2198452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185</v>
      </c>
      <c r="G66" s="288">
        <v>4075</v>
      </c>
      <c r="H66" s="15"/>
      <c r="I66" s="289"/>
      <c r="J66" s="288"/>
      <c r="K66" s="256"/>
      <c r="L66" s="289"/>
      <c r="M66" s="288"/>
      <c r="N66" s="256"/>
      <c r="O66" s="399">
        <f>+ROUND(+F66+I66+L66,0)</f>
        <v>185</v>
      </c>
      <c r="P66" s="392">
        <f>+ROUND(+G66+J66+M66,0)</f>
        <v>4075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185</v>
      </c>
      <c r="G68" s="290">
        <f>+ROUND(+SUM(G66:G67),0)</f>
        <v>4075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185</v>
      </c>
      <c r="P68" s="415">
        <f>+ROUND(+SUM(P66:P67),0)</f>
        <v>4075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23482</v>
      </c>
      <c r="G70" s="288">
        <v>29716</v>
      </c>
      <c r="H70" s="15"/>
      <c r="I70" s="289">
        <v>24023</v>
      </c>
      <c r="J70" s="288"/>
      <c r="K70" s="256"/>
      <c r="L70" s="289"/>
      <c r="M70" s="288"/>
      <c r="N70" s="256"/>
      <c r="O70" s="399">
        <f>+ROUND(+F70+I70+L70,0)</f>
        <v>47505</v>
      </c>
      <c r="P70" s="392">
        <f>+ROUND(+G70+J70+M70,0)</f>
        <v>29716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23482</v>
      </c>
      <c r="G72" s="290">
        <f>+ROUND(+SUM(G70:G71),0)</f>
        <v>29716</v>
      </c>
      <c r="H72" s="15"/>
      <c r="I72" s="291">
        <f>+ROUND(+SUM(I70:I71),0)</f>
        <v>24023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47505</v>
      </c>
      <c r="P72" s="415">
        <f>+ROUND(+SUM(P70:P71),0)</f>
        <v>29716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113856</v>
      </c>
      <c r="G74" s="288">
        <v>147697</v>
      </c>
      <c r="H74" s="15"/>
      <c r="I74" s="289"/>
      <c r="J74" s="288"/>
      <c r="K74" s="256"/>
      <c r="L74" s="289"/>
      <c r="M74" s="288"/>
      <c r="N74" s="256"/>
      <c r="O74" s="399">
        <f>+ROUND(+F74+I74+L74,0)</f>
        <v>113856</v>
      </c>
      <c r="P74" s="392">
        <f>+ROUND(+G74+J74+M74,0)</f>
        <v>147697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/>
      <c r="H75" s="15"/>
      <c r="I75" s="263"/>
      <c r="J75" s="262"/>
      <c r="K75" s="256"/>
      <c r="L75" s="263"/>
      <c r="M75" s="262"/>
      <c r="N75" s="256"/>
      <c r="O75" s="394">
        <f>+ROUND(+F75+I75+L75,0)</f>
        <v>0</v>
      </c>
      <c r="P75" s="417">
        <f>+ROUND(+G75+J75+M75,0)</f>
        <v>0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113856</v>
      </c>
      <c r="G76" s="290">
        <f>+ROUND(+SUM(G74:G75),0)</f>
        <v>147697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113856</v>
      </c>
      <c r="P76" s="415">
        <f>+ROUND(+SUM(P74:P75),0)</f>
        <v>147697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3745826</v>
      </c>
      <c r="G78" s="301">
        <f>+ROUND(G57+G64+G68+G72+G76,0)</f>
        <v>6906763</v>
      </c>
      <c r="H78" s="15"/>
      <c r="I78" s="298">
        <f>+ROUND(I57+I64+I68+I72+I76,0)</f>
        <v>761595</v>
      </c>
      <c r="J78" s="301">
        <f>+ROUND(J57+J64+J68+J72+J76,0)</f>
        <v>337784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4507421</v>
      </c>
      <c r="P78" s="425">
        <f>+ROUND(P57+P64+P68+P72+P76,0)</f>
        <v>7244547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3215475</v>
      </c>
      <c r="G80" s="258">
        <v>4107952</v>
      </c>
      <c r="H80" s="15"/>
      <c r="I80" s="259">
        <v>1069751</v>
      </c>
      <c r="J80" s="258">
        <v>438345</v>
      </c>
      <c r="K80" s="256"/>
      <c r="L80" s="259"/>
      <c r="M80" s="258"/>
      <c r="N80" s="256"/>
      <c r="O80" s="398">
        <f>+ROUND(+F80+I80+L80,0)</f>
        <v>4285226</v>
      </c>
      <c r="P80" s="411">
        <f>+ROUND(+G80+J80+M80,0)</f>
        <v>4546297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>
        <v>-4708</v>
      </c>
      <c r="G81" s="262">
        <v>9488</v>
      </c>
      <c r="H81" s="15"/>
      <c r="I81" s="263">
        <v>4708</v>
      </c>
      <c r="J81" s="262">
        <v>-9488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3210767</v>
      </c>
      <c r="G82" s="299">
        <f>+ROUND(G80+G81,0)</f>
        <v>4117440</v>
      </c>
      <c r="H82" s="15"/>
      <c r="I82" s="300">
        <f>+ROUND(I80+I81,0)</f>
        <v>1074459</v>
      </c>
      <c r="J82" s="299">
        <f>+ROUND(J80+J81,0)</f>
        <v>428857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4285226</v>
      </c>
      <c r="P82" s="420">
        <f>+ROUND(P80+P81,0)</f>
        <v>4546297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322648</v>
      </c>
      <c r="G84" s="320">
        <f>+ROUND(G49,0)-ROUND(G78,0)+ROUND(G82,0)</f>
        <v>-1291875</v>
      </c>
      <c r="H84" s="15"/>
      <c r="I84" s="321">
        <f>+ROUND(I49,0)-ROUND(I78,0)+ROUND(I82,0)</f>
        <v>312864</v>
      </c>
      <c r="J84" s="320">
        <f>+ROUND(J49,0)-ROUND(J78,0)+ROUND(J82,0)</f>
        <v>91073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635512</v>
      </c>
      <c r="P84" s="422">
        <f>+ROUND(P49,0)-ROUND(P78,0)+ROUND(P82,0)</f>
        <v>-1200802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-322648</v>
      </c>
      <c r="G85" s="322">
        <f>+ROUND(G102,0)+ROUND(G121,0)+ROUND(G127,0)-ROUND(G132,0)</f>
        <v>1291875</v>
      </c>
      <c r="H85" s="15"/>
      <c r="I85" s="323">
        <f>+ROUND(I102,0)+ROUND(I121,0)+ROUND(I127,0)-ROUND(I132,0)</f>
        <v>-312864</v>
      </c>
      <c r="J85" s="322">
        <f>+ROUND(J102,0)+ROUND(J121,0)+ROUND(J127,0)-ROUND(J132,0)</f>
        <v>-91073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-635512</v>
      </c>
      <c r="P85" s="424">
        <f>+ROUND(P102,0)+ROUND(P121,0)+ROUND(P127,0)-ROUND(P132,0)</f>
        <v>1200802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/>
      <c r="G93" s="262"/>
      <c r="H93" s="15"/>
      <c r="I93" s="263"/>
      <c r="J93" s="262"/>
      <c r="K93" s="256"/>
      <c r="L93" s="263"/>
      <c r="M93" s="262"/>
      <c r="N93" s="256"/>
      <c r="O93" s="394">
        <f t="shared" si="6"/>
        <v>0</v>
      </c>
      <c r="P93" s="417">
        <f t="shared" si="6"/>
        <v>0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0</v>
      </c>
      <c r="G96" s="264">
        <f>+ROUND(+SUM(G92:G95),0)</f>
        <v>0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0</v>
      </c>
      <c r="P96" s="396">
        <f>+ROUND(+SUM(P92:P95),0)</f>
        <v>0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/>
      <c r="G99" s="262"/>
      <c r="H99" s="15"/>
      <c r="I99" s="263"/>
      <c r="J99" s="262"/>
      <c r="K99" s="256"/>
      <c r="L99" s="263"/>
      <c r="M99" s="262"/>
      <c r="N99" s="256"/>
      <c r="O99" s="394">
        <f>+ROUND(+F99+I99+L99,0)</f>
        <v>0</v>
      </c>
      <c r="P99" s="417">
        <f>+ROUND(+G99+J99+M99,0)</f>
        <v>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0</v>
      </c>
      <c r="G100" s="264">
        <f>+ROUND(+SUM(G98:G99),0)</f>
        <v>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0</v>
      </c>
      <c r="P100" s="396">
        <f>+ROUND(+SUM(P98:P99),0)</f>
        <v>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0</v>
      </c>
      <c r="G102" s="286">
        <f>+ROUND(G90+G96+G100,0)</f>
        <v>0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0</v>
      </c>
      <c r="P102" s="413">
        <f>+ROUND(P90+P96+P100,0)</f>
        <v>0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>
        <v>0</v>
      </c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-19768</v>
      </c>
      <c r="G110" s="262">
        <v>-88889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-19768</v>
      </c>
      <c r="P110" s="417">
        <f>+ROUND(+G110+J110+M110,0)</f>
        <v>-88889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-19768</v>
      </c>
      <c r="G111" s="290">
        <f>+ROUND(+SUM(G109:G110),0)</f>
        <v>-88889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-19768</v>
      </c>
      <c r="P111" s="415">
        <f>+ROUND(+SUM(P109:P110),0)</f>
        <v>-88889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/>
      <c r="G117" s="288"/>
      <c r="H117" s="15"/>
      <c r="I117" s="289"/>
      <c r="J117" s="288"/>
      <c r="K117" s="256"/>
      <c r="L117" s="289">
        <v>10754</v>
      </c>
      <c r="M117" s="288"/>
      <c r="N117" s="256"/>
      <c r="O117" s="399">
        <f>+ROUND(+F117+I117+L117,0)</f>
        <v>10754</v>
      </c>
      <c r="P117" s="392">
        <f>+ROUND(+G117+J117+M117,0)</f>
        <v>0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/>
      <c r="G118" s="262"/>
      <c r="H118" s="15"/>
      <c r="I118" s="263"/>
      <c r="J118" s="262"/>
      <c r="K118" s="256"/>
      <c r="L118" s="263"/>
      <c r="M118" s="262">
        <v>40462</v>
      </c>
      <c r="N118" s="256"/>
      <c r="O118" s="394">
        <f>+ROUND(+F118+I118+L118,0)</f>
        <v>0</v>
      </c>
      <c r="P118" s="417">
        <f>+ROUND(+G118+J118+M118,0)</f>
        <v>40462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0</v>
      </c>
      <c r="G119" s="290">
        <f>+ROUND(+SUM(G117:G118),0)</f>
        <v>0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10754</v>
      </c>
      <c r="M119" s="290">
        <f>+ROUND(+SUM(M117:M118),0)</f>
        <v>40462</v>
      </c>
      <c r="N119" s="256"/>
      <c r="O119" s="414">
        <f>+ROUND(+SUM(O117:O118),0)</f>
        <v>10754</v>
      </c>
      <c r="P119" s="415">
        <f>+ROUND(+SUM(P117:P118),0)</f>
        <v>40462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-19768</v>
      </c>
      <c r="G121" s="301">
        <f>+ROUND(G107+G111+G115+G119,0)</f>
        <v>-88889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10754</v>
      </c>
      <c r="M121" s="301">
        <f>+ROUND(M107+M111+M115+M119,0)</f>
        <v>40462</v>
      </c>
      <c r="N121" s="256"/>
      <c r="O121" s="418">
        <f>+ROUND(O107+O111+O115+O119,0)</f>
        <v>-9014</v>
      </c>
      <c r="P121" s="425">
        <f>+ROUND(P107+P111+P115+P119,0)</f>
        <v>-48427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-17731</v>
      </c>
      <c r="G124" s="262">
        <v>-7676</v>
      </c>
      <c r="H124" s="15"/>
      <c r="I124" s="263">
        <v>17731</v>
      </c>
      <c r="J124" s="262">
        <v>7676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0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/>
      <c r="G125" s="262"/>
      <c r="H125" s="15"/>
      <c r="I125" s="263"/>
      <c r="J125" s="262"/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-17731</v>
      </c>
      <c r="G127" s="299">
        <f>+ROUND(+SUM(G123:G126),0)</f>
        <v>-7676</v>
      </c>
      <c r="H127" s="15"/>
      <c r="I127" s="300">
        <f>+ROUND(+SUM(I123:I126),0)</f>
        <v>17731</v>
      </c>
      <c r="J127" s="299">
        <f>+ROUND(+SUM(J123:J126),0)</f>
        <v>7676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0</v>
      </c>
      <c r="P127" s="420">
        <f>+ROUND(+SUM(P123:P126),0)</f>
        <v>0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352242</v>
      </c>
      <c r="G129" s="258">
        <v>1740682</v>
      </c>
      <c r="H129" s="15"/>
      <c r="I129" s="259">
        <v>98752</v>
      </c>
      <c r="J129" s="258">
        <v>3</v>
      </c>
      <c r="K129" s="256"/>
      <c r="L129" s="259">
        <v>255279</v>
      </c>
      <c r="M129" s="258">
        <v>214817</v>
      </c>
      <c r="N129" s="256"/>
      <c r="O129" s="398">
        <f aca="true" t="shared" si="8" ref="O129:P131">+ROUND(+F129+I129+L129,0)</f>
        <v>706273</v>
      </c>
      <c r="P129" s="411">
        <f t="shared" si="8"/>
        <v>1955502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/>
      <c r="G130" s="262"/>
      <c r="H130" s="15"/>
      <c r="I130" s="263"/>
      <c r="J130" s="262"/>
      <c r="K130" s="256"/>
      <c r="L130" s="263"/>
      <c r="M130" s="262"/>
      <c r="N130" s="256"/>
      <c r="O130" s="394">
        <f t="shared" si="8"/>
        <v>0</v>
      </c>
      <c r="P130" s="417">
        <f t="shared" si="8"/>
        <v>0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637391</v>
      </c>
      <c r="G131" s="262">
        <v>352242</v>
      </c>
      <c r="H131" s="15"/>
      <c r="I131" s="263">
        <v>429347</v>
      </c>
      <c r="J131" s="262">
        <v>98752</v>
      </c>
      <c r="K131" s="256"/>
      <c r="L131" s="263">
        <v>266033</v>
      </c>
      <c r="M131" s="262">
        <v>255279</v>
      </c>
      <c r="N131" s="256"/>
      <c r="O131" s="394">
        <f t="shared" si="8"/>
        <v>1332771</v>
      </c>
      <c r="P131" s="417">
        <f t="shared" si="8"/>
        <v>706273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285149</v>
      </c>
      <c r="G132" s="304">
        <f>+ROUND(+G131-G129-G130,0)</f>
        <v>-1388440</v>
      </c>
      <c r="H132" s="15"/>
      <c r="I132" s="305">
        <f>+ROUND(+I131-I129-I130,0)</f>
        <v>330595</v>
      </c>
      <c r="J132" s="304">
        <f>+ROUND(+J131-J129-J130,0)</f>
        <v>98749</v>
      </c>
      <c r="K132" s="256"/>
      <c r="L132" s="305">
        <f>+ROUND(+L131-L129-L130,0)</f>
        <v>10754</v>
      </c>
      <c r="M132" s="304">
        <f>+ROUND(+M131-M129-M130,0)</f>
        <v>40462</v>
      </c>
      <c r="N132" s="256"/>
      <c r="O132" s="428">
        <f>+ROUND(+O131-O129-O130,0)</f>
        <v>626498</v>
      </c>
      <c r="P132" s="429">
        <f>+ROUND(+P131-P129-P130,0)</f>
        <v>-1249229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30092017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 t="s">
        <v>352</v>
      </c>
      <c r="G141" s="583"/>
      <c r="H141" s="583"/>
      <c r="I141" s="584"/>
      <c r="J141" s="378"/>
      <c r="K141" s="16"/>
      <c r="L141" s="378" t="s">
        <v>250</v>
      </c>
      <c r="M141" s="582" t="s">
        <v>351</v>
      </c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PageLayoutView="0" workbookViewId="0" topLeftCell="A1">
      <pane xSplit="5" ySplit="12" topLeftCell="F14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0" sqref="G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Община Симеоновград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0</v>
      </c>
      <c r="J1" s="659"/>
      <c r="K1" s="473"/>
      <c r="L1" s="474" t="s">
        <v>275</v>
      </c>
      <c r="M1" s="475">
        <f>+'Cash-Flow-2017-Leva'!M1</f>
        <v>7607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0">
        <f>+'Cash-Flow-2017-Leva'!$S$1</f>
        <v>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>
        <f>+'Cash-Flow-2017-Leva'!H3</f>
        <v>0</v>
      </c>
      <c r="I3" s="669"/>
      <c r="J3" s="669"/>
      <c r="K3" s="670"/>
      <c r="L3" s="51" t="s">
        <v>276</v>
      </c>
      <c r="M3" s="671">
        <f>+'Cash-Flow-2017-Leva'!M3:P3</f>
        <v>0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Община Симеоновград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30.09.2017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30.09.2017 г.</v>
      </c>
      <c r="G11" s="430">
        <f>+'Cash-Flow-2017-Leva'!G11</f>
        <v>2016</v>
      </c>
      <c r="H11" s="5"/>
      <c r="I11" s="130" t="str">
        <f>+O8</f>
        <v>30.09.2017 г.</v>
      </c>
      <c r="J11" s="431">
        <f>+'Cash-Flow-2017-Leva'!J11</f>
        <v>2016</v>
      </c>
      <c r="K11" s="5"/>
      <c r="L11" s="128" t="str">
        <f>+O8</f>
        <v>30.09.2017 г.</v>
      </c>
      <c r="M11" s="432">
        <f>+'Cash-Flow-2017-Leva'!M11</f>
        <v>2016</v>
      </c>
      <c r="N11" s="511"/>
      <c r="O11" s="386" t="str">
        <f>+O8</f>
        <v>30.09.2017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213.961</v>
      </c>
      <c r="G15" s="284">
        <f>+'Cash-Flow-2017-Leva'!G15/1000</f>
        <v>270.342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213.961</v>
      </c>
      <c r="P15" s="411">
        <f aca="true" t="shared" si="1" ref="P15:P23">+G15+J15+M15</f>
        <v>270.342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298.936</v>
      </c>
      <c r="G16" s="307">
        <f>+'Cash-Flow-2017-Leva'!G16/1000</f>
        <v>358.948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298.936</v>
      </c>
      <c r="P16" s="446">
        <f t="shared" si="1"/>
        <v>358.948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29.252</v>
      </c>
      <c r="G17" s="307">
        <f>+'Cash-Flow-2017-Leva'!G17/1000</f>
        <v>37.804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29.252</v>
      </c>
      <c r="P17" s="446">
        <f t="shared" si="1"/>
        <v>37.804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1.505</v>
      </c>
      <c r="G18" s="307">
        <f>+'Cash-Flow-2017-Leva'!G18/1000</f>
        <v>2.725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1.505</v>
      </c>
      <c r="P18" s="446">
        <f t="shared" si="1"/>
        <v>2.725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144.442</v>
      </c>
      <c r="G19" s="307">
        <f>+'Cash-Flow-2017-Leva'!G19/1000</f>
        <v>192.495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144.442</v>
      </c>
      <c r="P19" s="446">
        <f t="shared" si="1"/>
        <v>192.495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208.009</v>
      </c>
      <c r="G20" s="307">
        <f>+'Cash-Flow-2017-Leva'!G20/1000</f>
        <v>599.074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208.009</v>
      </c>
      <c r="P20" s="446">
        <f t="shared" si="1"/>
        <v>599.074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</v>
      </c>
      <c r="G21" s="307">
        <f>+'Cash-Flow-2017-Leva'!G21/1000</f>
        <v>0.009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0</v>
      </c>
      <c r="P21" s="446">
        <f t="shared" si="1"/>
        <v>0.009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0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0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0</v>
      </c>
      <c r="G23" s="296">
        <f>+'Cash-Flow-2017-Leva'!G23/1000</f>
        <v>0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0</v>
      </c>
      <c r="P23" s="417">
        <f t="shared" si="1"/>
        <v>0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896.1049999999999</v>
      </c>
      <c r="G24" s="264">
        <f>+SUM(G15:G23)</f>
        <v>1461.397</v>
      </c>
      <c r="H24" s="306"/>
      <c r="I24" s="265">
        <f>+SUM(I15:I23)</f>
        <v>0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896.1049999999999</v>
      </c>
      <c r="P24" s="396">
        <f>+SUM(P15:P23)</f>
        <v>1461.397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3.788</v>
      </c>
      <c r="G26" s="284">
        <f>+'Cash-Flow-2017-Leva'!G26/1000</f>
        <v>16.136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3.788</v>
      </c>
      <c r="P26" s="411">
        <f t="shared" si="2"/>
        <v>16.136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79.916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79.916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3.788</v>
      </c>
      <c r="G29" s="264">
        <f>+SUM(G26:G28)</f>
        <v>96.05199999999999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3.788</v>
      </c>
      <c r="P29" s="396">
        <f>+SUM(P26:P28)</f>
        <v>96.05199999999999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-43.886</v>
      </c>
      <c r="G36" s="264">
        <f>+'Cash-Flow-2017-Leva'!G36/1000</f>
        <v>-79.265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-43.886</v>
      </c>
      <c r="P36" s="396">
        <f t="shared" si="3"/>
        <v>-79.265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-40.675</v>
      </c>
      <c r="G37" s="309">
        <f>+'Cash-Flow-2017-Leva'!G37/1000</f>
        <v>-73.856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-40.675</v>
      </c>
      <c r="P37" s="447">
        <f t="shared" si="3"/>
        <v>-73.856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-3.211</v>
      </c>
      <c r="G38" s="311">
        <f>+'Cash-Flow-2017-Leva'!G38/1000</f>
        <v>-5.409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-3.211</v>
      </c>
      <c r="P38" s="448">
        <f t="shared" si="3"/>
        <v>-5.409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0</v>
      </c>
      <c r="G41" s="264">
        <f>+'Cash-Flow-2017-Leva'!G41/1000</f>
        <v>10.511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0</v>
      </c>
      <c r="P41" s="396">
        <f>+G41+J41+M41</f>
        <v>10.511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0</v>
      </c>
      <c r="G43" s="284">
        <f>+'Cash-Flow-2017-Leva'!G43/1000</f>
        <v>0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0</v>
      </c>
      <c r="P43" s="411">
        <f t="shared" si="4"/>
        <v>0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1.7</v>
      </c>
      <c r="G46" s="296">
        <f>+'Cash-Flow-2017-Leva'!G46/1000</f>
        <v>8.753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1.7</v>
      </c>
      <c r="P46" s="417">
        <f t="shared" si="4"/>
        <v>8.753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1.7</v>
      </c>
      <c r="G47" s="264">
        <f>+SUM(G43:G46)</f>
        <v>8.753</v>
      </c>
      <c r="H47" s="306"/>
      <c r="I47" s="265">
        <f>+SUM(I43:I46)</f>
        <v>0</v>
      </c>
      <c r="J47" s="264">
        <f>+SUM(J43:J46)</f>
        <v>0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1.7</v>
      </c>
      <c r="P47" s="396">
        <f>+SUM(P43:P46)</f>
        <v>8.753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857.707</v>
      </c>
      <c r="G49" s="286">
        <f>+G24+G29+G36+G41+G47</f>
        <v>1497.4479999999996</v>
      </c>
      <c r="H49" s="306"/>
      <c r="I49" s="287">
        <f>+I24+I29+I36+I41+I47</f>
        <v>0</v>
      </c>
      <c r="J49" s="286">
        <f>+J24+J29+J36+J41+J47</f>
        <v>0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857.707</v>
      </c>
      <c r="P49" s="413">
        <f>+P24+P29+P36+P41+P47</f>
        <v>1497.4479999999996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1088.113</v>
      </c>
      <c r="G52" s="257">
        <f>+'Cash-Flow-2017-Leva'!G52/1000</f>
        <v>1563.579</v>
      </c>
      <c r="H52" s="306"/>
      <c r="I52" s="267">
        <f>+'Cash-Flow-2017-Leva'!I52/1000</f>
        <v>478.077</v>
      </c>
      <c r="J52" s="257">
        <f>+'Cash-Flow-2017-Leva'!J52/1000</f>
        <v>0.848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1566.19</v>
      </c>
      <c r="P52" s="392">
        <f t="shared" si="5"/>
        <v>1564.427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4.428</v>
      </c>
      <c r="G53" s="296">
        <f>+'Cash-Flow-2017-Leva'!G53/1000</f>
        <v>27.627</v>
      </c>
      <c r="H53" s="306"/>
      <c r="I53" s="297">
        <f>+'Cash-Flow-2017-Leva'!I53/1000</f>
        <v>0.01</v>
      </c>
      <c r="J53" s="296">
        <f>+'Cash-Flow-2017-Leva'!J53/1000</f>
        <v>0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4.438</v>
      </c>
      <c r="P53" s="417">
        <f t="shared" si="5"/>
        <v>27.627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66.036</v>
      </c>
      <c r="G54" s="296">
        <f>+'Cash-Flow-2017-Leva'!G54/1000</f>
        <v>63.684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66.036</v>
      </c>
      <c r="P54" s="417">
        <f t="shared" si="5"/>
        <v>63.684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1988.706</v>
      </c>
      <c r="G55" s="296">
        <f>+'Cash-Flow-2017-Leva'!G55/1000</f>
        <v>2644.019</v>
      </c>
      <c r="H55" s="306"/>
      <c r="I55" s="297">
        <f>+'Cash-Flow-2017-Leva'!I55/1000</f>
        <v>216.096</v>
      </c>
      <c r="J55" s="296">
        <f>+'Cash-Flow-2017-Leva'!J55/1000</f>
        <v>67.887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2204.8019999999997</v>
      </c>
      <c r="P55" s="417">
        <f t="shared" si="5"/>
        <v>2711.906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385.307</v>
      </c>
      <c r="G56" s="296">
        <f>+'Cash-Flow-2017-Leva'!G56/1000</f>
        <v>484.567</v>
      </c>
      <c r="H56" s="306"/>
      <c r="I56" s="297">
        <f>+'Cash-Flow-2017-Leva'!I56/1000</f>
        <v>40.185</v>
      </c>
      <c r="J56" s="296">
        <f>+'Cash-Flow-2017-Leva'!J56/1000</f>
        <v>12.396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425.492</v>
      </c>
      <c r="P56" s="417">
        <f t="shared" si="5"/>
        <v>496.963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3532.59</v>
      </c>
      <c r="G57" s="290">
        <f>+SUM(G52:G56)</f>
        <v>4783.476</v>
      </c>
      <c r="H57" s="306"/>
      <c r="I57" s="291">
        <f>+SUM(I52:I56)</f>
        <v>734.3679999999999</v>
      </c>
      <c r="J57" s="290">
        <f>+SUM(J52:J56)</f>
        <v>81.131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4266.958</v>
      </c>
      <c r="P57" s="415">
        <f>+SUM(P52:P56)</f>
        <v>4864.607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10.685</v>
      </c>
      <c r="G60" s="296">
        <f>+'Cash-Flow-2017-Leva'!G60/1000</f>
        <v>1929.799</v>
      </c>
      <c r="H60" s="306"/>
      <c r="I60" s="297">
        <f>+'Cash-Flow-2017-Leva'!I60/1000</f>
        <v>3.204</v>
      </c>
      <c r="J60" s="296">
        <f>+'Cash-Flow-2017-Leva'!J60/1000</f>
        <v>256.653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13.889000000000001</v>
      </c>
      <c r="P60" s="417">
        <f t="shared" si="6"/>
        <v>2186.452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65.028</v>
      </c>
      <c r="G61" s="296">
        <f>+'Cash-Flow-2017-Leva'!G61/1000</f>
        <v>12</v>
      </c>
      <c r="H61" s="306"/>
      <c r="I61" s="297">
        <f>+'Cash-Flow-2017-Leva'!I61/1000</f>
        <v>0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65.028</v>
      </c>
      <c r="P61" s="417">
        <f t="shared" si="6"/>
        <v>12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75.71300000000001</v>
      </c>
      <c r="G64" s="290">
        <f>+SUM(G59:G62)</f>
        <v>1941.799</v>
      </c>
      <c r="H64" s="306"/>
      <c r="I64" s="291">
        <f>+SUM(I59:I62)</f>
        <v>3.204</v>
      </c>
      <c r="J64" s="290">
        <f>+SUM(J59:J62)</f>
        <v>256.653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78.917</v>
      </c>
      <c r="P64" s="415">
        <f>+SUM(P59:P62)</f>
        <v>2198.452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0.185</v>
      </c>
      <c r="G66" s="257">
        <f>+'Cash-Flow-2017-Leva'!G66/1000</f>
        <v>4.075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0.185</v>
      </c>
      <c r="P66" s="392">
        <f>+G66+J66+M66</f>
        <v>4.075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0.185</v>
      </c>
      <c r="G68" s="290">
        <f>+SUM(G66:G67)</f>
        <v>4.075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0.185</v>
      </c>
      <c r="P68" s="415">
        <f>+SUM(P66:P67)</f>
        <v>4.075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23.482</v>
      </c>
      <c r="G70" s="257">
        <f>+'Cash-Flow-2017-Leva'!G70/1000</f>
        <v>29.716</v>
      </c>
      <c r="H70" s="306"/>
      <c r="I70" s="267">
        <f>+'Cash-Flow-2017-Leva'!I70/1000</f>
        <v>24.023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47.504999999999995</v>
      </c>
      <c r="P70" s="392">
        <f>+G70+J70+M70</f>
        <v>29.716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23.482</v>
      </c>
      <c r="G72" s="290">
        <f>+SUM(G70:G71)</f>
        <v>29.716</v>
      </c>
      <c r="H72" s="306"/>
      <c r="I72" s="291">
        <f>+SUM(I70:I71)</f>
        <v>24.023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47.504999999999995</v>
      </c>
      <c r="P72" s="415">
        <f>+SUM(P70:P71)</f>
        <v>29.716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113.856</v>
      </c>
      <c r="G74" s="257">
        <f>+'Cash-Flow-2017-Leva'!G74/1000</f>
        <v>147.697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113.856</v>
      </c>
      <c r="P74" s="392">
        <f>+G74+J74+M74</f>
        <v>147.697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0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0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113.856</v>
      </c>
      <c r="G76" s="290">
        <f>+SUM(G74:G75)</f>
        <v>147.697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113.856</v>
      </c>
      <c r="P76" s="415">
        <f>+SUM(P74:P75)</f>
        <v>147.697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3745.826</v>
      </c>
      <c r="G78" s="301">
        <f>+G57+G64+G68+G72+G76</f>
        <v>6906.763</v>
      </c>
      <c r="H78" s="306"/>
      <c r="I78" s="298">
        <f>+I57+I64+I68+I72+I76</f>
        <v>761.5949999999999</v>
      </c>
      <c r="J78" s="301">
        <f>+J57+J64+J68+J72+J76</f>
        <v>337.784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4507.421</v>
      </c>
      <c r="P78" s="425">
        <f>+P57+P64+P68+P72+P76</f>
        <v>7244.5470000000005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3215.475</v>
      </c>
      <c r="G80" s="284">
        <f>+'Cash-Flow-2017-Leva'!G80/1000</f>
        <v>4107.952</v>
      </c>
      <c r="H80" s="306"/>
      <c r="I80" s="285">
        <f>+'Cash-Flow-2017-Leva'!I80/1000</f>
        <v>1069.751</v>
      </c>
      <c r="J80" s="284">
        <f>+'Cash-Flow-2017-Leva'!J80/1000</f>
        <v>438.345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4285.226</v>
      </c>
      <c r="P80" s="411">
        <f>+G80+J80+M80</f>
        <v>4546.2970000000005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-4.708</v>
      </c>
      <c r="G81" s="296">
        <f>+'Cash-Flow-2017-Leva'!G81/1000</f>
        <v>9.488</v>
      </c>
      <c r="H81" s="306"/>
      <c r="I81" s="297">
        <f>+'Cash-Flow-2017-Leva'!I81/1000</f>
        <v>4.708</v>
      </c>
      <c r="J81" s="296">
        <f>+'Cash-Flow-2017-Leva'!J81/1000</f>
        <v>-9.488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0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3210.767</v>
      </c>
      <c r="G82" s="299">
        <f>+G80+G81</f>
        <v>4117.4400000000005</v>
      </c>
      <c r="H82" s="306"/>
      <c r="I82" s="300">
        <f>+I80+I81</f>
        <v>1074.459</v>
      </c>
      <c r="J82" s="299">
        <f>+J80+J81</f>
        <v>428.857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4285.226</v>
      </c>
      <c r="P82" s="420">
        <f>+P80+P81</f>
        <v>4546.2970000000005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322.6479999999997</v>
      </c>
      <c r="G84" s="320">
        <f>+G49-G78+G82</f>
        <v>-1291.875</v>
      </c>
      <c r="H84" s="306"/>
      <c r="I84" s="321">
        <f>+I49-I78+I82</f>
        <v>312.86400000000015</v>
      </c>
      <c r="J84" s="320">
        <f>+J49-J78+J82</f>
        <v>91.07300000000004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635.5119999999993</v>
      </c>
      <c r="P84" s="422">
        <f>+P49-P78+P82</f>
        <v>-1200.8020000000006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-322.64799999999997</v>
      </c>
      <c r="G85" s="322">
        <f>+G102+G121+G127-G132</f>
        <v>1291.875</v>
      </c>
      <c r="H85" s="306"/>
      <c r="I85" s="323">
        <f>+I102+I121+I127-I132</f>
        <v>-312.864</v>
      </c>
      <c r="J85" s="322">
        <f>+J102+J121+J127-J132</f>
        <v>-91.073</v>
      </c>
      <c r="K85" s="306"/>
      <c r="L85" s="323">
        <f>+L102+L121+L127-L132</f>
        <v>-1.9539925233402755E-14</v>
      </c>
      <c r="M85" s="322">
        <f>+M102+M121+M127-M132</f>
        <v>0</v>
      </c>
      <c r="N85" s="512"/>
      <c r="O85" s="423">
        <f>+O102+O121+O127-O132</f>
        <v>-635.5119999999997</v>
      </c>
      <c r="P85" s="424">
        <f>+P102+P121+P127-P132</f>
        <v>1200.802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0</v>
      </c>
      <c r="G93" s="296">
        <f>+'Cash-Flow-2017-Leva'!G93/1000</f>
        <v>0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0</v>
      </c>
      <c r="P93" s="417">
        <f t="shared" si="7"/>
        <v>0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0</v>
      </c>
      <c r="G96" s="264">
        <f>+SUM(G92:G95)</f>
        <v>0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0</v>
      </c>
      <c r="P96" s="396">
        <f>+SUM(P92:P95)</f>
        <v>0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0</v>
      </c>
      <c r="G99" s="296">
        <f>+'Cash-Flow-2017-Leva'!G99/1000</f>
        <v>0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0</v>
      </c>
      <c r="P99" s="417">
        <f>+G99+J99+M99</f>
        <v>0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0</v>
      </c>
      <c r="G100" s="264">
        <f>+SUM(G98:G99)</f>
        <v>0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0</v>
      </c>
      <c r="P100" s="396">
        <f>+SUM(P98:P99)</f>
        <v>0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0</v>
      </c>
      <c r="G102" s="286">
        <f>+G90+G96+G100</f>
        <v>0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0</v>
      </c>
      <c r="P102" s="413">
        <f>+P90+P96+P100</f>
        <v>0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-19.768</v>
      </c>
      <c r="G110" s="296">
        <f>+'Cash-Flow-2017-Leva'!G110/1000</f>
        <v>-88.889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-19.768</v>
      </c>
      <c r="P110" s="417">
        <f>+G110+J110+M110</f>
        <v>-88.889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-19.768</v>
      </c>
      <c r="G111" s="290">
        <f>+SUM(G109:G110)</f>
        <v>-88.889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-19.768</v>
      </c>
      <c r="P111" s="415">
        <f>+SUM(P109:P110)</f>
        <v>-88.889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0</v>
      </c>
      <c r="G117" s="257">
        <f>+'Cash-Flow-2017-Leva'!G117/1000</f>
        <v>0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10.754</v>
      </c>
      <c r="M117" s="257">
        <f>+'Cash-Flow-2017-Leva'!M117/1000</f>
        <v>0</v>
      </c>
      <c r="N117" s="512"/>
      <c r="O117" s="399">
        <f>+F117+I117+L117</f>
        <v>10.754</v>
      </c>
      <c r="P117" s="392">
        <f>+G117+J117+M117</f>
        <v>0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0</v>
      </c>
      <c r="G118" s="296">
        <f>+'Cash-Flow-2017-Leva'!G118/1000</f>
        <v>0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40.462</v>
      </c>
      <c r="N118" s="512"/>
      <c r="O118" s="394">
        <f>+F118+I118+L118</f>
        <v>0</v>
      </c>
      <c r="P118" s="417">
        <f>+G118+J118+M118</f>
        <v>40.462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0</v>
      </c>
      <c r="G119" s="290">
        <f>+SUM(G117:G118)</f>
        <v>0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10.754</v>
      </c>
      <c r="M119" s="290">
        <f>+SUM(M117:M118)</f>
        <v>40.462</v>
      </c>
      <c r="N119" s="512"/>
      <c r="O119" s="414">
        <f>+SUM(O117:O118)</f>
        <v>10.754</v>
      </c>
      <c r="P119" s="415">
        <f>+SUM(P117:P118)</f>
        <v>40.462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-19.768</v>
      </c>
      <c r="G121" s="301">
        <f>+G107+G111+G115+G119</f>
        <v>-88.889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10.754</v>
      </c>
      <c r="M121" s="301">
        <f>+M107+M111+M115+M119</f>
        <v>40.462</v>
      </c>
      <c r="N121" s="512"/>
      <c r="O121" s="418">
        <f>+O107+O111+O115+O119</f>
        <v>-9.014000000000001</v>
      </c>
      <c r="P121" s="425">
        <f>+P107+P111+P115+P119</f>
        <v>-48.42699999999999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-17.731</v>
      </c>
      <c r="G124" s="296">
        <f>+'Cash-Flow-2017-Leva'!G124/1000</f>
        <v>-7.676</v>
      </c>
      <c r="H124" s="306"/>
      <c r="I124" s="297">
        <f>+'Cash-Flow-2017-Leva'!I124/1000</f>
        <v>17.731</v>
      </c>
      <c r="J124" s="296">
        <f>+'Cash-Flow-2017-Leva'!J124/1000</f>
        <v>7.676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0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0</v>
      </c>
      <c r="G125" s="296">
        <f>+'Cash-Flow-2017-Leva'!G125/1000</f>
        <v>0</v>
      </c>
      <c r="H125" s="306"/>
      <c r="I125" s="297">
        <f>+'Cash-Flow-2017-Leva'!I125/1000</f>
        <v>0</v>
      </c>
      <c r="J125" s="296">
        <f>+'Cash-Flow-2017-Leva'!J125/1000</f>
        <v>0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-17.731</v>
      </c>
      <c r="G127" s="299">
        <f>+SUM(G123:G126)</f>
        <v>-7.676</v>
      </c>
      <c r="H127" s="306"/>
      <c r="I127" s="300">
        <f>+SUM(I123:I126)</f>
        <v>17.731</v>
      </c>
      <c r="J127" s="299">
        <f>+SUM(J123:J126)</f>
        <v>7.676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0</v>
      </c>
      <c r="P127" s="420">
        <f>+SUM(P123:P126)</f>
        <v>0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352.242</v>
      </c>
      <c r="G129" s="284">
        <f>+'Cash-Flow-2017-Leva'!G129/1000</f>
        <v>1740.682</v>
      </c>
      <c r="H129" s="306"/>
      <c r="I129" s="285">
        <f>+'Cash-Flow-2017-Leva'!I129/1000</f>
        <v>98.752</v>
      </c>
      <c r="J129" s="284">
        <f>+'Cash-Flow-2017-Leva'!J129/1000</f>
        <v>0.003</v>
      </c>
      <c r="K129" s="306"/>
      <c r="L129" s="285">
        <f>+'Cash-Flow-2017-Leva'!L129/1000</f>
        <v>255.279</v>
      </c>
      <c r="M129" s="284">
        <f>+'Cash-Flow-2017-Leva'!M129/1000</f>
        <v>214.817</v>
      </c>
      <c r="N129" s="512"/>
      <c r="O129" s="398">
        <f aca="true" t="shared" si="9" ref="O129:P131">+F129+I129+L129</f>
        <v>706.273</v>
      </c>
      <c r="P129" s="411">
        <f t="shared" si="9"/>
        <v>1955.502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0</v>
      </c>
      <c r="G130" s="296">
        <f>+'Cash-Flow-2017-Leva'!G130/1000</f>
        <v>0</v>
      </c>
      <c r="H130" s="306"/>
      <c r="I130" s="297">
        <f>+'Cash-Flow-2017-Leva'!I130/1000</f>
        <v>0</v>
      </c>
      <c r="J130" s="296">
        <f>+'Cash-Flow-2017-Leva'!J130/1000</f>
        <v>0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0</v>
      </c>
      <c r="P130" s="417">
        <f t="shared" si="9"/>
        <v>0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637.391</v>
      </c>
      <c r="G131" s="296">
        <f>+'Cash-Flow-2017-Leva'!G131/1000</f>
        <v>352.242</v>
      </c>
      <c r="H131" s="306"/>
      <c r="I131" s="297">
        <f>+'Cash-Flow-2017-Leva'!I131/1000</f>
        <v>429.347</v>
      </c>
      <c r="J131" s="296">
        <f>+'Cash-Flow-2017-Leva'!J131/1000</f>
        <v>98.752</v>
      </c>
      <c r="K131" s="306"/>
      <c r="L131" s="297">
        <f>+'Cash-Flow-2017-Leva'!L131/1000</f>
        <v>266.033</v>
      </c>
      <c r="M131" s="296">
        <f>+'Cash-Flow-2017-Leva'!M131/1000</f>
        <v>255.279</v>
      </c>
      <c r="N131" s="512"/>
      <c r="O131" s="394">
        <f t="shared" si="9"/>
        <v>1332.7709999999997</v>
      </c>
      <c r="P131" s="417">
        <f t="shared" si="9"/>
        <v>706.273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285.14899999999994</v>
      </c>
      <c r="G132" s="304">
        <f>+G131-G129-G130</f>
        <v>-1388.44</v>
      </c>
      <c r="H132" s="306"/>
      <c r="I132" s="305">
        <f>+I131-I129-I130</f>
        <v>330.59499999999997</v>
      </c>
      <c r="J132" s="304">
        <f>+J131-J129-J130</f>
        <v>98.749</v>
      </c>
      <c r="K132" s="306"/>
      <c r="L132" s="305">
        <f>+L131-L129-L130</f>
        <v>10.754000000000019</v>
      </c>
      <c r="M132" s="304">
        <f>+M131-M129-M130</f>
        <v>40.46199999999999</v>
      </c>
      <c r="N132" s="512"/>
      <c r="O132" s="428">
        <f>+O131-O129-O130</f>
        <v>626.4979999999997</v>
      </c>
      <c r="P132" s="429">
        <f>+P131-P129-P130</f>
        <v>-1249.2289999999998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30092017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2017-10-16T12:23:14Z</cp:lastPrinted>
  <dcterms:created xsi:type="dcterms:W3CDTF">2015-12-01T07:17:04Z</dcterms:created>
  <dcterms:modified xsi:type="dcterms:W3CDTF">2017-10-16T12:25:18Z</dcterms:modified>
  <cp:category/>
  <cp:version/>
  <cp:contentType/>
  <cp:contentStatus/>
</cp:coreProperties>
</file>