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3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6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6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<sst xmlns="http://schemas.openxmlformats.org/spreadsheetml/2006/main" count="3254" uniqueCount="2074">
  <si>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</si>
  <si>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</si>
  <si>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</si>
  <si>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</si>
  <si>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</si>
  <si>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</si>
  <si>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</si>
  <si>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</si>
  <si>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</si>
  <si>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</si>
  <si>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</si>
  <si>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</si>
  <si>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</si>
  <si>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</si>
  <si>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</si>
  <si>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</si>
  <si>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</si>
  <si>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</si>
  <si>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</si>
  <si>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</si>
  <si>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</si>
  <si>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</si>
  <si>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</si>
  <si>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</si>
  <si>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</si>
  <si>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</si>
  <si>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</si>
  <si>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</si>
  <si>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</si>
  <si>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</si>
  <si>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</si>
  <si>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</si>
  <si>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</si>
  <si>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</si>
  <si>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</si>
  <si>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</si>
  <si>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</si>
  <si>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</si>
  <si>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</si>
  <si>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</si>
  <si>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</si>
  <si>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</si>
  <si>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</si>
  <si>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</si>
  <si>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</si>
  <si>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</si>
  <si>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</si>
  <si>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</si>
  <si>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</si>
  <si>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</si>
  <si>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</si>
  <si>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</si>
  <si>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</si>
  <si>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</si>
  <si>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</si>
  <si>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</si>
  <si>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</si>
  <si>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</si>
  <si>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</si>
  <si>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</si>
  <si>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</si>
  <si>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</si>
  <si>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</si>
  <si>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</si>
  <si>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</si>
  <si>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</si>
  <si>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</si>
  <si>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</si>
  <si>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</si>
  <si>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</si>
  <si>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</si>
  <si>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</si>
  <si>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</si>
  <si>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</si>
  <si>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</si>
  <si>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</si>
  <si>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</si>
  <si>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</si>
  <si>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</si>
  <si>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</si>
  <si>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</si>
  <si>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</si>
  <si>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</si>
  <si>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</si>
  <si>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</si>
  <si>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</si>
  <si>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</si>
  <si>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</si>
  <si>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</si>
  <si>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</si>
  <si>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</si>
  <si>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</si>
  <si>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</si>
  <si>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</si>
  <si>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</si>
  <si>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</si>
  <si>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</si>
  <si>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</si>
  <si>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</si>
  <si>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</si>
  <si>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</si>
  <si>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</si>
  <si>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</si>
  <si>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</si>
  <si>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</si>
  <si>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</si>
  <si>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</si>
  <si>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</si>
  <si>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</si>
  <si>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</si>
  <si>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</si>
  <si>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</si>
  <si>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</si>
  <si>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</si>
  <si>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</si>
  <si>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</si>
  <si>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</si>
  <si>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</si>
  <si>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</si>
  <si>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</si>
  <si>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</si>
  <si>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</si>
  <si>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</si>
  <si>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</si>
  <si>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</si>
  <si>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</si>
  <si>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</si>
  <si>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</si>
  <si>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</si>
  <si>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</si>
  <si>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</si>
  <si>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</si>
  <si>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</si>
  <si>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</si>
  <si>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</si>
  <si>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</si>
  <si>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</si>
  <si>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</si>
  <si>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</si>
  <si>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</si>
  <si>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</si>
  <si>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</si>
  <si>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</si>
  <si>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</si>
  <si>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</si>
  <si>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</si>
  <si>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</si>
  <si>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</si>
  <si>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</si>
  <si>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</si>
  <si>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</si>
  <si>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</si>
  <si>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</si>
  <si>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</si>
  <si>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</si>
  <si>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</si>
  <si>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</si>
  <si>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</si>
  <si>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</si>
  <si>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</si>
  <si>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</si>
  <si>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</si>
  <si>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</si>
  <si>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</si>
  <si>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</si>
  <si>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</si>
  <si>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</si>
  <si>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</si>
  <si>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</si>
  <si>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</si>
  <si>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</si>
  <si>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</si>
  <si>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</si>
  <si>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</si>
  <si>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</si>
  <si>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</si>
  <si>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</si>
  <si>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</si>
  <si>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</si>
  <si>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</si>
  <si>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</si>
  <si>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</si>
  <si>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</si>
  <si>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</si>
  <si>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</si>
  <si>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</si>
  <si>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</si>
  <si>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</si>
  <si>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</si>
  <si>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</si>
  <si>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</si>
  <si>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</si>
  <si>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</si>
  <si>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</si>
  <si>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</si>
  <si>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</si>
  <si>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</si>
  <si>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</si>
  <si>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</si>
  <si>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</si>
  <si>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</si>
  <si>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</si>
  <si>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</si>
  <si>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</si>
  <si>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</si>
  <si>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</si>
  <si>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</si>
  <si>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</si>
  <si>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</si>
  <si>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</si>
  <si>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</si>
  <si>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</si>
  <si>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</si>
  <si>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</si>
  <si>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</si>
  <si>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</si>
  <si>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</si>
  <si>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</si>
  <si>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</si>
  <si>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</si>
  <si>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</si>
  <si>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</si>
  <si>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</si>
  <si>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</si>
  <si>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</si>
  <si>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</si>
  <si>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</si>
  <si>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</si>
  <si>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</si>
  <si>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</si>
  <si>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</si>
  <si>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</si>
  <si>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</si>
  <si>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</si>
  <si>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</si>
  <si>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</si>
  <si>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</si>
  <si>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</si>
  <si>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</si>
  <si>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</si>
  <si>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</si>
  <si>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</si>
  <si>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</si>
  <si>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</si>
  <si>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</si>
  <si>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</si>
  <si>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</si>
  <si>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</si>
  <si>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</si>
  <si>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</si>
  <si>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</si>
  <si>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</si>
  <si>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</si>
  <si>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</si>
  <si>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</si>
  <si>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</si>
  <si>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</si>
  <si>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</si>
  <si>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</si>
  <si>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</si>
  <si>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</si>
  <si>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</si>
  <si>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</si>
  <si>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</si>
  <si>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</si>
  <si>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</si>
  <si>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</si>
  <si>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</si>
  <si>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</si>
  <si>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</si>
  <si>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</si>
  <si>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</si>
  <si>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</si>
  <si>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</si>
  <si>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</si>
  <si>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</si>
  <si>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</si>
  <si>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</si>
  <si>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</si>
  <si>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</si>
  <si>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</si>
  <si>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</si>
  <si>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</si>
  <si>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</si>
  <si>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</si>
  <si>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</si>
  <si>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</si>
  <si>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</si>
  <si>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</si>
  <si>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</si>
  <si>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</si>
  <si>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</si>
  <si>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</si>
  <si>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</si>
  <si>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</si>
  <si>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</si>
  <si>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</si>
  <si>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</si>
  <si>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</si>
  <si>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</si>
  <si>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</si>
  <si>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</si>
  <si>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</si>
  <si>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</si>
  <si>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</si>
  <si>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</si>
  <si>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</si>
  <si>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</si>
  <si>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</si>
  <si>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</si>
  <si>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</si>
  <si>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</si>
  <si>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</si>
  <si>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</si>
  <si>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</si>
  <si>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</si>
  <si>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</si>
  <si>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</si>
  <si>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</si>
  <si>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</si>
  <si>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</si>
  <si>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</si>
  <si>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</si>
  <si>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</si>
  <si>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</si>
  <si>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</si>
  <si>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</si>
  <si>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</si>
  <si>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</si>
  <si>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</si>
  <si>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</si>
  <si>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</si>
  <si>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</si>
  <si>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</si>
  <si>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</si>
  <si>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</si>
  <si>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</si>
  <si>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</si>
  <si>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</si>
  <si>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</si>
  <si>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</si>
  <si>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</si>
  <si>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</si>
  <si>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</si>
  <si>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</si>
  <si>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</si>
  <si>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</si>
  <si>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</si>
  <si>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</si>
  <si>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</si>
  <si>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</si>
  <si>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</si>
  <si>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</si>
  <si>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</si>
  <si>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</si>
  <si>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</si>
  <si>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</si>
  <si>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</si>
  <si>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</si>
  <si>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</si>
  <si>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</si>
  <si>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</si>
  <si>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</si>
  <si>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</si>
  <si>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</si>
  <si>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</si>
  <si>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</si>
  <si>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</si>
  <si>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</si>
  <si>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</si>
  <si>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</si>
  <si>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</si>
  <si>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</si>
  <si>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</si>
  <si>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</si>
  <si>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</si>
  <si>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</si>
  <si>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</si>
  <si>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</si>
  <si>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</si>
  <si>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</si>
  <si>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</si>
  <si>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</si>
  <si>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</si>
  <si>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</si>
  <si>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</si>
  <si>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</si>
  <si>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</si>
  <si>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</si>
  <si>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</si>
  <si>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</si>
  <si>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</si>
  <si>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</si>
  <si>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</si>
  <si>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</si>
  <si>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</si>
  <si>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</si>
  <si>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</si>
  <si>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</si>
  <si>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</si>
  <si>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</si>
  <si>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</si>
  <si>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</si>
  <si>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</si>
  <si>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</si>
  <si>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</si>
  <si>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</si>
  <si>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</si>
  <si>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</si>
  <si>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</si>
  <si>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</si>
  <si>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</si>
  <si>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</si>
  <si>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</si>
  <si>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</si>
  <si>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</si>
  <si>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</si>
  <si>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</si>
  <si>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</si>
  <si>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</si>
  <si>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</si>
  <si>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</si>
  <si>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</si>
  <si>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</si>
  <si>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</si>
  <si>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</si>
  <si>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</si>
  <si>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</si>
  <si>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</si>
  <si>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</si>
  <si>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</si>
  <si>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</si>
  <si>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</si>
  <si>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</si>
  <si>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</si>
  <si>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</si>
  <si>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</si>
  <si>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</si>
  <si>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</si>
  <si>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</si>
  <si>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</si>
  <si>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</si>
  <si>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</si>
  <si>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</si>
  <si>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</si>
  <si>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</si>
  <si>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</si>
  <si>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</si>
  <si>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</si>
  <si>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</si>
  <si>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</si>
  <si>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</si>
  <si>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</si>
  <si>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</si>
  <si>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</si>
  <si>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</si>
  <si>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</si>
  <si>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</si>
  <si>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</si>
  <si>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</si>
  <si>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</si>
  <si>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</si>
  <si>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</si>
  <si>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</si>
  <si>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</si>
  <si>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</si>
  <si>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</si>
  <si>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</si>
  <si>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</si>
  <si>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</si>
  <si>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</si>
  <si>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</si>
  <si>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</si>
  <si>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</si>
  <si>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</si>
  <si>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</si>
  <si>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</si>
  <si>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</si>
  <si>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</si>
  <si>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</si>
  <si>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</si>
  <si>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</si>
  <si>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</si>
  <si>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</si>
  <si>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</si>
  <si>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</si>
  <si>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</si>
  <si>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</si>
  <si>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</si>
  <si>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</si>
  <si>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</si>
  <si>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</si>
  <si>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</si>
  <si>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</si>
  <si>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</si>
  <si>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</si>
  <si>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</si>
  <si>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</si>
  <si>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</si>
  <si>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</si>
  <si>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</si>
  <si>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</si>
  <si>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</si>
  <si>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</si>
  <si>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</si>
  <si>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</si>
  <si>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</si>
  <si>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</si>
  <si>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</si>
  <si>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</si>
  <si>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</si>
  <si>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</si>
  <si>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</si>
  <si>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</si>
  <si>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</si>
  <si>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</si>
  <si>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</si>
  <si>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</si>
  <si>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</si>
  <si>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</si>
  <si>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</si>
  <si>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</si>
  <si>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</si>
  <si>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</si>
  <si>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</si>
  <si>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</si>
  <si>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</si>
  <si>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</si>
  <si>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</si>
  <si>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</si>
  <si>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</si>
  <si>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</si>
  <si>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</si>
  <si>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</si>
  <si>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</si>
  <si>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</si>
  <si>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</si>
  <si>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</si>
  <si>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</si>
  <si>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</si>
  <si>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</si>
  <si>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</si>
  <si>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</si>
  <si>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</si>
  <si>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</si>
  <si>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</si>
  <si>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</si>
  <si>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</si>
  <si>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</si>
  <si>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</si>
  <si>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</si>
  <si>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</si>
  <si>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</si>
  <si>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</si>
  <si>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</si>
  <si>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</si>
  <si>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</si>
  <si>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</si>
  <si>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</si>
  <si>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</si>
  <si>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</si>
  <si>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</si>
  <si>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</si>
  <si>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</si>
  <si>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</si>
  <si>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</si>
  <si>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</si>
  <si>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</si>
  <si>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</si>
  <si>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</si>
  <si>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</si>
  <si>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</si>
  <si>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</si>
  <si>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</si>
  <si>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</si>
  <si>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</si>
  <si>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</si>
  <si>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</si>
  <si>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</si>
  <si>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</si>
  <si>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</si>
  <si>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</si>
  <si>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</si>
  <si>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</si>
  <si>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</si>
  <si>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</si>
  <si>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</si>
  <si>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</si>
  <si>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</si>
  <si>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</si>
  <si>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</si>
  <si>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</si>
  <si>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</si>
  <si>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</si>
  <si>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</si>
  <si>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</si>
  <si>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</si>
  <si>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</si>
  <si>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</si>
  <si>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</si>
  <si>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</si>
  <si>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</si>
  <si>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</si>
  <si>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</si>
  <si>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</si>
  <si>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</si>
  <si>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</si>
  <si>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</si>
  <si>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</si>
  <si>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</si>
  <si>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</si>
  <si>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</si>
  <si>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</si>
  <si>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</si>
  <si>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</si>
  <si>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</si>
  <si>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</si>
  <si>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</si>
  <si>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</si>
  <si>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</si>
  <si>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</si>
  <si>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</si>
  <si>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</si>
  <si>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</si>
  <si>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</si>
  <si>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</si>
  <si>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</si>
  <si>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</si>
  <si>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</si>
  <si>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</si>
  <si>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</si>
  <si>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</si>
  <si>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</si>
  <si>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</si>
  <si>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</si>
  <si>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</si>
  <si>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</si>
  <si>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</si>
  <si>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</si>
  <si>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</si>
  <si>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</si>
  <si>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</si>
  <si>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</si>
  <si>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</si>
  <si>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</si>
  <si>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</si>
  <si>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</si>
  <si>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</si>
  <si>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</si>
  <si>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</si>
  <si>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</si>
  <si>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</si>
  <si>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</si>
  <si>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</si>
  <si>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</si>
  <si>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</si>
  <si>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</si>
  <si>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</si>
  <si>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</si>
  <si>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</si>
  <si>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</si>
  <si>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</si>
  <si>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</si>
  <si>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</si>
  <si>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</si>
  <si>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</si>
  <si>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</si>
  <si>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</si>
  <si>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</si>
  <si>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</si>
  <si>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</si>
  <si>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</si>
  <si>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</si>
  <si>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</si>
  <si>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</si>
  <si>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</si>
  <si>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</si>
  <si>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</si>
  <si>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</si>
  <si>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</si>
  <si>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</si>
  <si>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</si>
  <si>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</si>
  <si>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</si>
  <si>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</si>
  <si>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</si>
  <si>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</si>
  <si>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</si>
  <si>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</si>
  <si>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</si>
  <si>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</si>
  <si>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</si>
  <si>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</si>
  <si>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</si>
  <si>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</si>
  <si>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</si>
  <si>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</si>
  <si>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</si>
  <si>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</si>
  <si>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</si>
  <si>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</si>
  <si>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</si>
  <si>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</si>
  <si>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</si>
  <si>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</si>
  <si>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</si>
  <si>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</si>
  <si>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</si>
  <si>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</si>
  <si>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</si>
  <si>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</si>
  <si>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</si>
  <si>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</si>
  <si>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</si>
  <si>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</si>
  <si>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</si>
  <si>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</si>
  <si>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</si>
  <si>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</si>
  <si>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</si>
  <si>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</si>
  <si>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</si>
  <si>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</si>
  <si>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</si>
  <si>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</si>
  <si>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</si>
  <si>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</si>
  <si>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</si>
  <si>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</si>
  <si>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</si>
  <si>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</si>
  <si>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</si>
  <si>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</si>
  <si>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</si>
  <si>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</si>
  <si>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</si>
  <si>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</si>
  <si>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</si>
  <si>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</si>
  <si>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</si>
  <si>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</si>
  <si>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</si>
  <si>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</si>
  <si>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</si>
  <si>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</si>
  <si>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</si>
  <si>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</si>
  <si>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</si>
  <si>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</si>
  <si>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</si>
  <si>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</si>
  <si>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</si>
  <si>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</si>
  <si>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</si>
  <si>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</si>
  <si>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</si>
  <si>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</si>
  <si>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</si>
  <si>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</si>
  <si>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</si>
  <si>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</si>
  <si>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</si>
  <si>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</si>
  <si>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</si>
  <si>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</si>
  <si>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</si>
  <si>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</si>
  <si>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</si>
  <si>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</si>
  <si>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</si>
  <si>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</si>
  <si>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</si>
  <si>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</si>
  <si>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</si>
  <si>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</si>
  <si>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</si>
  <si>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</si>
  <si>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</si>
  <si>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</si>
  <si>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</si>
  <si>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</si>
  <si>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</si>
  <si>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</si>
  <si>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</si>
  <si>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</si>
  <si>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</si>
  <si>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</si>
  <si>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</si>
  <si>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</si>
  <si>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</si>
  <si>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</si>
  <si>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</si>
  <si>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</si>
  <si>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</si>
  <si>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</si>
  <si>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</si>
  <si>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</si>
  <si>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</si>
  <si>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</si>
  <si>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</si>
  <si>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</si>
  <si>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</si>
  <si>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</si>
  <si>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</si>
  <si>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</si>
  <si>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</si>
  <si>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</si>
  <si>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</si>
  <si>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</si>
  <si>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</si>
  <si>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</si>
  <si>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</si>
  <si>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</si>
  <si>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</si>
  <si>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</si>
  <si>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</si>
  <si>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</si>
  <si>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</si>
  <si>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</si>
  <si>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</si>
  <si>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</si>
  <si>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</si>
  <si>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</si>
  <si>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</si>
  <si>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</si>
  <si>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</si>
  <si>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</si>
  <si>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</si>
  <si>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</si>
  <si>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</si>
  <si>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</si>
  <si>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</si>
  <si>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</si>
  <si>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</si>
  <si>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</si>
  <si>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</si>
  <si>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</si>
  <si>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</si>
  <si>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</si>
  <si>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</si>
  <si>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</si>
  <si>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</si>
  <si>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</si>
  <si>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</si>
  <si>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</si>
  <si>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</si>
  <si>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</si>
  <si>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</si>
  <si>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</si>
  <si>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</si>
  <si>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</si>
  <si>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</si>
  <si>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</si>
  <si>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</si>
  <si>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</si>
  <si>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</si>
  <si>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</si>
  <si>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</si>
  <si>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</si>
  <si>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</si>
  <si>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</si>
  <si>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</si>
  <si>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</si>
  <si>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</si>
  <si>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</si>
  <si>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</si>
  <si>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</si>
  <si>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</si>
  <si>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</si>
  <si>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</si>
  <si>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</si>
  <si>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</si>
  <si>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</si>
  <si>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</si>
  <si>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</si>
  <si>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</si>
  <si>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</si>
  <si>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</si>
  <si>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</si>
  <si>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</si>
  <si>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</si>
  <si>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</si>
  <si>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</si>
  <si>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</si>
  <si>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</si>
  <si>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</si>
  <si>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</si>
  <si>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</si>
  <si>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</si>
  <si>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</si>
  <si>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</si>
  <si>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</si>
  <si>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</si>
  <si>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</si>
  <si>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</si>
  <si>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</si>
  <si>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</si>
  <si>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</si>
  <si>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</si>
  <si>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</si>
  <si>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</si>
  <si>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</si>
  <si>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</si>
  <si>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</si>
  <si>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</si>
  <si>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</si>
  <si>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</si>
  <si>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</si>
  <si>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</si>
  <si>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</si>
  <si>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</si>
  <si>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</si>
  <si>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</si>
  <si>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</si>
  <si>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</si>
  <si>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</si>
  <si>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</si>
  <si>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</si>
  <si>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</si>
  <si>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</si>
  <si>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</si>
  <si>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</si>
  <si>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</si>
  <si>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</si>
  <si>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</si>
  <si>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</si>
  <si>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</si>
  <si>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</si>
  <si>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</si>
  <si>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</si>
  <si>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</si>
  <si>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</si>
  <si>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</si>
  <si>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</si>
  <si>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</si>
  <si>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</si>
  <si>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</si>
  <si>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</si>
  <si>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</si>
  <si>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</si>
  <si>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</si>
  <si>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</si>
  <si>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</si>
  <si>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</si>
  <si>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</si>
  <si>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</si>
  <si>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</si>
  <si>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</si>
  <si>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</si>
  <si>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</si>
  <si>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</si>
  <si>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</si>
  <si>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</si>
  <si>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</si>
  <si>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</si>
  <si>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</si>
  <si>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</si>
  <si>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</si>
  <si>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</si>
  <si>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</si>
  <si>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</si>
  <si>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</si>
  <si>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</si>
  <si>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</si>
  <si>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</si>
  <si>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</si>
  <si>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</si>
  <si>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</si>
  <si>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</si>
  <si>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</si>
  <si>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</si>
  <si>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</si>
  <si>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</si>
  <si>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</si>
  <si>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</si>
  <si>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</si>
  <si>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</si>
  <si>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</si>
  <si>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</si>
  <si>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</si>
  <si>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</si>
  <si>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</si>
  <si>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</si>
  <si>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</si>
  <si>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</si>
  <si>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</si>
  <si>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</si>
  <si>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</si>
  <si>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</si>
  <si>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</si>
  <si>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</si>
  <si>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</si>
  <si>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</si>
  <si>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</si>
  <si>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</si>
  <si>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</si>
  <si>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</si>
  <si>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</si>
  <si>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</si>
  <si>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</si>
  <si>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</si>
  <si>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</si>
  <si>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</si>
  <si>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</si>
  <si>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</si>
  <si>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</si>
  <si>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</si>
  <si>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</si>
  <si>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</si>
  <si>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</si>
  <si>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</si>
  <si>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</si>
  <si>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</si>
  <si>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</si>
  <si>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</si>
  <si>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</si>
  <si>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</si>
  <si>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</si>
  <si>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</si>
  <si>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</si>
  <si>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</si>
  <si>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</si>
  <si>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</si>
  <si>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</si>
  <si>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</si>
  <si>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</si>
  <si>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</si>
  <si>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</si>
  <si>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</si>
  <si>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</si>
  <si>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</si>
  <si>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</si>
  <si>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</si>
  <si>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</si>
  <si>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</si>
  <si>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</si>
  <si>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</si>
  <si>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</si>
  <si>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</si>
  <si>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</si>
  <si>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</si>
  <si>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</si>
  <si>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</si>
  <si>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</si>
  <si>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</si>
  <si>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</si>
  <si>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</si>
  <si>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</si>
  <si>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</si>
  <si>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</si>
  <si>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</si>
  <si>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</si>
  <si>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</si>
  <si>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</si>
  <si>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</si>
  <si>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</si>
  <si>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</si>
  <si>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</si>
  <si>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</si>
  <si>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</si>
  <si>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</si>
  <si>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</si>
  <si>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</si>
  <si>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</si>
  <si>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</si>
  <si>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</si>
  <si>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</si>
  <si>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</si>
  <si>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</si>
  <si>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</si>
  <si>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</si>
  <si>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</si>
  <si>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</si>
  <si>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</si>
  <si>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</si>
  <si>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</si>
  <si>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</si>
  <si>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</si>
  <si>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</si>
  <si>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</si>
  <si>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</si>
  <si>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</si>
  <si>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</si>
  <si>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</si>
  <si>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</si>
  <si>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</si>
  <si>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</si>
  <si>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</si>
  <si>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</si>
  <si>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</si>
  <si>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</si>
  <si>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</si>
  <si>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</si>
  <si>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</si>
  <si>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</si>
  <si>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</si>
  <si>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</si>
  <si>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</si>
  <si>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</si>
  <si>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</si>
  <si>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</si>
  <si>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</si>
  <si>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</si>
  <si>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</si>
  <si>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</si>
  <si>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</si>
  <si>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</si>
  <si>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</si>
  <si>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</si>
  <si>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</si>
  <si>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</si>
  <si>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</si>
  <si>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</si>
  <si>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</si>
  <si>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</si>
  <si>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</si>
  <si>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</si>
  <si>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</si>
  <si>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</si>
  <si>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</si>
  <si>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</si>
  <si>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</si>
  <si>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</si>
  <si>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</si>
  <si>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</si>
  <si>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</si>
  <si>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</si>
  <si>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</si>
  <si>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</si>
  <si>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</si>
  <si>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</si>
  <si>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</si>
  <si>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</si>
  <si>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</si>
  <si>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</si>
  <si>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</si>
  <si>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</si>
  <si>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</si>
  <si>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</si>
  <si>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</si>
  <si>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</si>
  <si>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</si>
  <si>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</si>
  <si>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</si>
  <si>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</si>
  <si>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</si>
  <si>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</si>
  <si>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</si>
  <si>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</si>
  <si>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</si>
  <si>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</si>
  <si>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</si>
  <si>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</si>
  <si>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</si>
  <si>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</si>
  <si>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</si>
  <si>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</si>
  <si>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</si>
  <si>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</si>
  <si>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</si>
  <si>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</si>
  <si>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</si>
  <si>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</si>
  <si>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</si>
  <si>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</si>
  <si>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</si>
  <si>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</si>
  <si>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</si>
  <si>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</si>
  <si>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</si>
  <si>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</si>
  <si>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</si>
  <si>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</si>
  <si>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</si>
  <si>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</si>
  <si>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</si>
  <si>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</si>
  <si>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</si>
  <si>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</si>
  <si>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</si>
  <si>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</si>
  <si>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</si>
  <si>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</si>
  <si>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</si>
  <si>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</si>
  <si>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</si>
  <si>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</si>
  <si>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</si>
  <si>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</si>
  <si>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</si>
  <si>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</si>
  <si>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</si>
  <si>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</si>
  <si>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</si>
  <si>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</si>
  <si>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</si>
  <si>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</si>
  <si>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</si>
  <si>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</si>
  <si>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</si>
  <si>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</si>
  <si>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</si>
  <si>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</si>
  <si>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</si>
  <si>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</si>
  <si>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</si>
  <si>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</si>
  <si>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</si>
  <si>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</si>
  <si>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</si>
  <si>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</si>
  <si>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</si>
  <si>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</si>
  <si>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</si>
  <si>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</si>
  <si>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</si>
  <si>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</si>
  <si>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</si>
  <si>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</si>
  <si>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</si>
  <si>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</si>
  <si>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</si>
  <si>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</si>
  <si>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</si>
  <si>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</si>
  <si>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</si>
  <si>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</si>
  <si>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</si>
  <si>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</si>
  <si>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</si>
  <si>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</si>
  <si>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</si>
  <si>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</si>
  <si>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</si>
  <si>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</si>
  <si>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</si>
  <si>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</si>
  <si>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</si>
  <si>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</si>
  <si>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</si>
  <si>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</si>
  <si>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</si>
  <si>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</si>
  <si>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</si>
  <si>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</si>
  <si>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</si>
  <si>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</si>
  <si>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</si>
  <si>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</si>
  <si>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</si>
  <si>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</si>
  <si>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</si>
  <si>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</si>
  <si>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</si>
  <si>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</si>
  <si>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</si>
  <si>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</si>
  <si>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</si>
  <si>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</si>
  <si>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</si>
  <si>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</si>
  <si>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</si>
  <si>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</si>
  <si>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</si>
  <si>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</si>
  <si>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</si>
  <si>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</si>
  <si>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</si>
  <si>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</si>
  <si>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</si>
  <si>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</si>
  <si>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</si>
  <si>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</si>
  <si>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</si>
  <si>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</si>
  <si>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</si>
  <si>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</si>
  <si>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</si>
  <si>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</si>
  <si>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</si>
  <si>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</si>
  <si>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</si>
  <si>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</si>
  <si>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</si>
  <si>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</si>
  <si>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</si>
  <si>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</si>
  <si>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</si>
  <si>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</si>
  <si>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</si>
  <si>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</si>
  <si>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</si>
  <si>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</si>
  <si>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</si>
  <si>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</si>
  <si>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</si>
  <si>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</si>
  <si>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</si>
  <si>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</si>
  <si>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</si>
  <si>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</si>
  <si>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</si>
  <si>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</si>
  <si>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</si>
  <si>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</si>
  <si>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</si>
  <si>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</si>
  <si>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</si>
  <si>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</si>
  <si>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</si>
  <si>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</si>
  <si>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</si>
  <si>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</si>
  <si>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</si>
  <si>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</si>
  <si>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</si>
  <si>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</si>
  <si>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</si>
  <si>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</si>
  <si>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</si>
  <si>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</si>
  <si>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</si>
  <si>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</si>
  <si>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</si>
  <si>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</si>
  <si>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</si>
  <si>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</si>
  <si>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</si>
  <si>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</si>
  <si>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</si>
  <si>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</si>
  <si>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</si>
  <si>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</si>
  <si>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</si>
  <si>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</si>
  <si>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</si>
  <si>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</si>
  <si>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</si>
  <si>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</si>
  <si>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</si>
  <si>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</si>
  <si>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</si>
  <si>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</si>
  <si>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</si>
  <si>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</si>
  <si>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</si>
  <si>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</si>
  <si>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</si>
  <si>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</si>
  <si>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</si>
  <si>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</si>
  <si>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</si>
  <si>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</si>
  <si>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</si>
  <si>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</si>
  <si>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</si>
  <si>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</si>
  <si>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</si>
  <si>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</si>
  <si>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</si>
  <si>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</si>
  <si>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</si>
  <si>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</si>
  <si>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</si>
  <si>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</si>
  <si>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</si>
  <si>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</si>
  <si>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</si>
  <si>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</si>
  <si>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</si>
  <si>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</si>
  <si>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</si>
  <si>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</si>
  <si>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</si>
  <si>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</si>
  <si>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</si>
  <si>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</si>
  <si>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</si>
  <si>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</si>
  <si>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</si>
  <si>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</si>
  <si>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</si>
  <si>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</si>
  <si>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</si>
  <si>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</si>
  <si>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</si>
  <si>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</si>
  <si>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</si>
  <si>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</si>
  <si>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</si>
  <si>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</si>
  <si>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</si>
  <si>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</si>
  <si>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</si>
  <si>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</si>
  <si>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</si>
  <si>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</si>
  <si>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</si>
  <si>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</si>
  <si>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</si>
  <si>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</si>
  <si>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</si>
  <si>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</si>
  <si>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</si>
  <si>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</si>
  <si>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</si>
  <si>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</si>
  <si>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</si>
  <si>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</si>
  <si>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</si>
  <si>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</si>
  <si>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</si>
  <si>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</si>
  <si>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</si>
  <si>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</si>
  <si>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</si>
  <si>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</si>
  <si>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</si>
  <si>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</si>
  <si>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</si>
  <si>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</si>
  <si>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</si>
  <si>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</si>
  <si>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</si>
  <si>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</si>
  <si>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</si>
  <si>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</si>
  <si>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</si>
  <si>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</si>
  <si>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</si>
  <si>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</si>
  <si>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</si>
  <si>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</si>
  <si>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</si>
  <si>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</si>
  <si>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</si>
  <si>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</si>
  <si>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</si>
  <si>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</si>
  <si>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</si>
  <si>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</si>
  <si>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</si>
  <si>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</si>
  <si>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</si>
  <si>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</si>
  <si>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</si>
  <si>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</si>
  <si>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</si>
  <si>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</si>
  <si>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</si>
  <si>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</si>
  <si>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</si>
  <si>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</si>
  <si>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</si>
  <si>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</si>
  <si>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</si>
  <si>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</si>
  <si>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</si>
  <si>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</si>
  <si>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</si>
  <si>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</si>
  <si>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</si>
  <si>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</si>
  <si>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</si>
  <si>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</si>
  <si>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</si>
  <si>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</si>
  <si>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</si>
  <si>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</si>
  <si>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</si>
  <si>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</si>
  <si>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</si>
  <si>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</si>
  <si>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</si>
  <si>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</si>
  <si>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</si>
  <si>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</si>
  <si>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</si>
  <si>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</si>
  <si>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</si>
  <si>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</si>
  <si>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</si>
  <si>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</si>
  <si>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</si>
  <si>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</si>
  <si>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</si>
  <si>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</si>
  <si>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</si>
  <si>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</si>
  <si>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</si>
  <si>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</si>
  <si>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</si>
  <si>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</si>
  <si>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</si>
  <si>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</si>
  <si>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</si>
  <si>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</si>
  <si>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</si>
  <si>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</si>
  <si>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</si>
  <si>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</si>
  <si>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</si>
  <si>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</si>
  <si>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</si>
  <si>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</si>
  <si>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</si>
  <si>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</si>
  <si>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</si>
  <si>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</si>
  <si>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</si>
  <si>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</si>
  <si>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</si>
  <si>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</si>
  <si>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</si>
  <si>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</si>
  <si>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</si>
  <si>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</si>
  <si>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</si>
  <si>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</si>
  <si>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</si>
  <si>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</si>
  <si>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</si>
  <si>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</si>
  <si>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</si>
  <si>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</si>
  <si>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</si>
  <si>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</si>
  <si>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</si>
  <si>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</si>
  <si>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</si>
  <si>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</si>
  <si>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</si>
  <si>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</si>
  <si>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</si>
  <si>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</si>
  <si>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</si>
  <si>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</si>
  <si>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</si>
  <si>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</si>
  <si>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</si>
  <si>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</si>
  <si>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</si>
  <si>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</si>
  <si>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</si>
  <si>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</si>
  <si>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</si>
  <si>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</si>
  <si>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</si>
  <si>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</si>
  <si>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</si>
  <si>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</si>
  <si>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</si>
  <si>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</si>
  <si>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</si>
  <si>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</si>
  <si>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</si>
  <si>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</si>
  <si>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</si>
  <si>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</si>
  <si>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</si>
  <si>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</si>
  <si>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</si>
  <si>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</si>
  <si>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</si>
  <si>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</si>
  <si>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</si>
  <si>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</si>
  <si>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</si>
  <si>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</si>
  <si>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</si>
  <si>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</si>
  <si>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</si>
  <si>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</si>
  <si>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</si>
  <si>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</si>
  <si>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</si>
  <si>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</si>
  <si>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</si>
  <si>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</si>
  <si>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</si>
  <si>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</si>
  <si>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</si>
  <si>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</si>
  <si>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</si>
  <si>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</si>
  <si>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</si>
  <si>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</si>
  <si>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</si>
  <si>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</si>
  <si>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</si>
  <si>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</si>
  <si>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</si>
  <si>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</si>
  <si>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</si>
  <si>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</si>
  <si>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</si>
  <si>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</si>
  <si>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</si>
  <si>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</si>
  <si>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</si>
  <si>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</si>
  <si>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</si>
  <si>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</si>
  <si>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</si>
  <si>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</si>
  <si>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</si>
  <si>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</si>
  <si>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</si>
  <si>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</si>
  <si>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</si>
  <si>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</si>
  <si>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</si>
  <si>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</si>
  <si>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</si>
  <si>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</si>
  <si>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</si>
  <si>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</si>
  <si>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</si>
  <si>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</si>
  <si>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</si>
  <si>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</si>
  <si>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</si>
  <si>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</si>
  <si>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</si>
  <si>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</si>
  <si>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</si>
  <si>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</si>
  <si>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</si>
  <si>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</si>
  <si>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</si>
  <si>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</si>
  <si>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</si>
  <si>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</si>
  <si>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</si>
  <si>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</si>
  <si>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</si>
  <si>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</si>
  <si>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</si>
  <si>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</si>
  <si>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</si>
  <si>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</si>
  <si>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</si>
  <si>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</si>
  <si>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</si>
  <si>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</si>
  <si>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</si>
  <si>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</si>
  <si>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</si>
  <si>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</si>
  <si>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</si>
  <si>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</si>
  <si>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</si>
  <si>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</si>
  <si>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</si>
  <si>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</si>
  <si>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</si>
  <si>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</si>
  <si>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</si>
  <si>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</si>
  <si>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</si>
  <si>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</si>
  <si>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</si>
  <si>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</si>
  <si>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</si>
  <si>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</si>
  <si>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</si>
  <si>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</si>
  <si>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</si>
  <si>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</si>
  <si>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</si>
  <si>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</si>
  <si>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</si>
  <si>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</si>
  <si>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</si>
  <si>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</si>
  <si>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</si>
  <si>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</si>
  <si>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</si>
  <si>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</si>
  <si>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</si>
  <si>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</si>
  <si>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</si>
  <si>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</si>
  <si>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</si>
  <si>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</si>
  <si>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</si>
  <si>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</si>
  <si>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</si>
  <si>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</si>
  <si>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</si>
  <si>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</si>
  <si>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</si>
  <si>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</si>
  <si>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</si>
  <si>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</si>
  <si>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</si>
  <si>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</si>
  <si>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</si>
  <si>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</si>
  <si>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</si>
  <si>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</si>
  <si>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</si>
  <si>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</si>
  <si>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</si>
  <si>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</si>
  <si>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</si>
  <si>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</si>
  <si>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</si>
  <si>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</si>
  <si>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</si>
  <si>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</si>
  <si>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</si>
  <si>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</si>
  <si>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</si>
  <si>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</si>
  <si>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</si>
  <si>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</si>
  <si>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</si>
  <si>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</si>
  <si>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</si>
  <si>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</si>
  <si>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</si>
  <si>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</si>
  <si>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</si>
  <si>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</si>
  <si>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</si>
  <si>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</si>
  <si>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</si>
  <si>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</si>
  <si>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</si>
  <si>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</si>
  <si>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</si>
  <si>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</si>
  <si>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</si>
  <si>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</si>
  <si>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</si>
  <si>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</si>
  <si>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</si>
  <si>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</si>
  <si>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</si>
  <si>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</si>
  <si>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</si>
  <si>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</si>
  <si>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</si>
  <si>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</si>
  <si>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</si>
  <si>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</si>
  <si>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</si>
  <si>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</si>
  <si>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</si>
  <si>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</si>
  <si>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</si>
  <si>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</si>
  <si>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</si>
  <si>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</si>
  <si>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</si>
  <si>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</si>
  <si>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</si>
  <si>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</si>
  <si>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</si>
  <si>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</si>
  <si>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</si>
  <si>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</si>
  <si>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</si>
  <si>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</si>
  <si>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</si>
  <si>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</si>
  <si>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</si>
  <si>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</si>
  <si>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</si>
  <si>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</si>
  <si>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</si>
  <si>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</si>
  <si>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</si>
  <si>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</si>
  <si>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</si>
  <si>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</si>
  <si>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</si>
  <si>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</si>
  <si>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</si>
  <si>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</si>
  <si>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</si>
  <si>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</si>
  <si>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</si>
  <si>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</si>
  <si>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</si>
  <si>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</si>
  <si>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</si>
  <si>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</si>
  <si>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</si>
  <si>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</si>
  <si>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</si>
  <si>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</si>
  <si>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</si>
  <si>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</si>
  <si>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</si>
  <si>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</si>
  <si>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</si>
  <si>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</si>
  <si>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</si>
  <si>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</si>
  <si>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</si>
  <si>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</si>
  <si>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</si>
  <si>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</si>
  <si>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</si>
  <si>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</si>
  <si>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</si>
  <si>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</si>
  <si>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</si>
  <si>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</si>
  <si>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</si>
  <si>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</si>
  <si>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</si>
  <si>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</si>
  <si>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</si>
  <si>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</si>
  <si>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</si>
  <si>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</si>
  <si>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</si>
  <si>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</si>
  <si>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</si>
  <si>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</si>
  <si>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</si>
  <si>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</si>
  <si>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</si>
  <si>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</si>
  <si>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</si>
  <si>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</si>
  <si>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</si>
  <si>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</si>
  <si>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</si>
  <si>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</si>
  <si>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</si>
  <si>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</si>
  <si>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</si>
  <si>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</si>
  <si>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</si>
  <si>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</si>
  <si>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</si>
  <si>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</si>
  <si>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</si>
  <si>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</si>
  <si>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</si>
  <si>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</si>
  <si>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</si>
  <si>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</si>
  <si>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</si>
  <si>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</si>
  <si>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</si>
  <si>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</si>
  <si>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</si>
  <si>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</si>
  <si>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</si>
  <si>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</si>
  <si>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</si>
  <si>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</si>
  <si>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</si>
  <si>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</si>
  <si>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</si>
  <si>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</si>
  <si>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</si>
  <si>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</si>
  <si>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</si>
  <si>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</si>
  <si>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</si>
  <si>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</si>
  <si>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</si>
  <si>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</si>
  <si>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</si>
  <si>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</si>
  <si>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</si>
  <si>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</si>
  <si>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</si>
  <si>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</si>
  <si>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</si>
  <si>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</si>
  <si>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</si>
  <si>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</si>
  <si>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</si>
  <si>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</si>
  <si>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</si>
  <si>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</si>
  <si>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</si>
  <si>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</si>
  <si>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</si>
  <si>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</si>
  <si>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</si>
  <si>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</si>
  <si>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</si>
  <si>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</si>
  <si>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</si>
  <si>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</si>
  <si>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</si>
  <si>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</si>
  <si>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</si>
  <si>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</si>
  <si>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</si>
  <si>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</si>
  <si>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</si>
  <si>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</si>
  <si>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</si>
  <si>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</si>
  <si>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</si>
  <si>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</si>
  <si>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</si>
  <si>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</si>
  <si>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</si>
  <si>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</si>
  <si>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</si>
  <si>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</si>
  <si>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</si>
  <si>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</si>
  <si>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</si>
  <si>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</si>
  <si>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</si>
  <si>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</si>
  <si>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</si>
  <si>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</si>
  <si>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</si>
  <si>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</si>
  <si>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</si>
  <si>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</si>
  <si>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</si>
  <si>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</si>
  <si>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</si>
  <si>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</si>
  <si>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</si>
  <si>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</si>
  <si>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</si>
  <si>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</si>
  <si>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</si>
  <si>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</si>
  <si>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</si>
  <si>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</si>
  <si>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</si>
  <si>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</si>
  <si>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</si>
  <si>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</si>
  <si>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</si>
  <si>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</si>
  <si>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</si>
  <si>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</si>
  <si>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</si>
  <si>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</si>
  <si>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</si>
  <si>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</si>
  <si>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</si>
  <si>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</si>
  <si>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</si>
  <si>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</si>
  <si>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</si>
  <si>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</si>
  <si>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</si>
  <si>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</si>
  <si>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</si>
  <si>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</si>
  <si>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</si>
  <si>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</si>
  <si>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</si>
  <si>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</si>
  <si>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</si>
  <si>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</si>
  <si>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</si>
  <si>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</si>
  <si>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</si>
  <si>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</si>
  <si>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</si>
  <si>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</si>
  <si>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</si>
  <si>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</si>
  <si>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</si>
  <si>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</si>
  <si>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</si>
  <si>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</si>
  <si>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</si>
  <si>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</si>
  <si>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</si>
  <si>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</si>
  <si>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</si>
  <si>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</si>
  <si>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</si>
  <si>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</si>
  <si>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</si>
  <si>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</si>
  <si>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</si>
  <si>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</si>
  <si>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</si>
  <si>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</si>
  <si>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</si>
  <si>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</si>
  <si>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</si>
  <si>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</si>
  <si>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</si>
  <si>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</si>
  <si>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</si>
  <si>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</si>
  <si>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</si>
  <si>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</si>
  <si>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</si>
  <si>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</si>
  <si>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</si>
  <si>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</si>
  <si>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</si>
  <si>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</si>
  <si>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</si>
  <si>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</si>
  <si>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</si>
  <si>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</si>
  <si>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</si>
  <si>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</si>
  <si>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</si>
  <si>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</si>
  <si>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</si>
  <si>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</si>
  <si>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</si>
  <si>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</si>
  <si>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</si>
  <si>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</si>
  <si>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</si>
  <si>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</si>
  <si>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</si>
  <si>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</si>
  <si>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</si>
  <si>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</si>
  <si>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</si>
  <si>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</si>
  <si>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</si>
  <si>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</si>
  <si>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</si>
  <si>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</si>
  <si>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b612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</si>
  <si>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</si>
  <si>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</si>
  <si>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</si>
  <si>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</si>
  <si>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</si>
  <si>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</si>
  <si>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</si>
  <si>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</si>
  <si>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</si>
  <si>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</si>
  <si>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</si>
  <si>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</si>
  <si>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</si>
  <si>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</si>
  <si>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</si>
  <si>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</si>
  <si>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</si>
  <si>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</si>
  <si>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</si>
  <si>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</si>
  <si>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</si>
  <si>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</si>
  <si>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</si>
  <si>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</si>
  <si>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</si>
  <si>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</si>
  <si>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</si>
  <si>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</si>
  <si>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</si>
  <si>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</si>
  <si>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</si>
  <si>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</si>
  <si>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</si>
  <si>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</si>
  <si>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</si>
  <si>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</si>
  <si>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</si>
  <si>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</si>
  <si>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</si>
  <si>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</si>
  <si>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</si>
  <si>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b1174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</si>
</sst>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58" applyFont="1" applyFill="1" applyBorder="1" applyAlignment="1" applyProtection="1">
      <alignment vertical="center" wrapText="1"/>
      <protection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49" fontId="246" fillId="41" borderId="13" xfId="58" applyNumberFormat="1" applyFont="1" applyFill="1" applyBorder="1" applyAlignment="1" applyProtection="1">
      <alignment horizontal="center" vertical="center" wrapText="1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vertical="center"/>
      <protection/>
    </xf>
    <xf numFmtId="3" fontId="8" fillId="39" borderId="122" xfId="58" applyNumberFormat="1" applyFont="1" applyFill="1" applyBorder="1" applyAlignment="1" applyProtection="1">
      <alignment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3" fontId="253" fillId="5" borderId="40" xfId="58" applyNumberFormat="1" applyFont="1" applyFill="1" applyBorder="1" applyAlignment="1" applyProtection="1">
      <alignment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25" xfId="58" applyNumberFormat="1" applyFont="1" applyFill="1" applyBorder="1" applyAlignment="1" applyProtection="1">
      <alignment horizontal="center" vertical="center"/>
      <protection/>
    </xf>
    <xf numFmtId="3" fontId="13" fillId="39" borderId="59" xfId="58" applyNumberFormat="1" applyFont="1" applyFill="1" applyBorder="1" applyAlignment="1">
      <alignment vertical="center"/>
      <protection/>
    </xf>
    <xf numFmtId="3" fontId="13" fillId="39" borderId="59" xfId="58" applyNumberFormat="1" applyFont="1" applyFill="1" applyBorder="1" applyAlignment="1" applyProtection="1">
      <alignment vertical="center"/>
      <protection/>
    </xf>
    <xf numFmtId="3" fontId="252" fillId="5" borderId="23" xfId="58" applyNumberFormat="1" applyFont="1" applyFill="1" applyBorder="1" applyAlignment="1" applyProtection="1">
      <alignment vertical="center"/>
      <protection locked="0"/>
    </xf>
    <xf numFmtId="3" fontId="252" fillId="5" borderId="24" xfId="58" applyNumberFormat="1" applyFont="1" applyFill="1" applyBorder="1" applyAlignment="1" applyProtection="1">
      <alignment vertical="center"/>
      <protection locked="0"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252" fillId="5" borderId="65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186" fontId="240" fillId="45" borderId="110" xfId="58" applyNumberFormat="1" applyFont="1" applyFill="1" applyBorder="1" applyAlignment="1" applyProtection="1">
      <alignment horizontal="center" vertical="center"/>
      <protection/>
    </xf>
    <xf numFmtId="186" fontId="240" fillId="45" borderId="171" xfId="58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0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0" fillId="39" borderId="26" xfId="62" applyFont="1" applyFill="1" applyBorder="1" applyAlignment="1" applyProtection="1">
      <alignment horizontal="center"/>
      <protection/>
    </xf>
    <xf numFmtId="0" fontId="320" fillId="39" borderId="0" xfId="62" applyFont="1" applyFill="1" applyBorder="1" applyAlignment="1" applyProtection="1">
      <alignment horizontal="center"/>
      <protection/>
    </xf>
    <xf numFmtId="0" fontId="320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1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2" t="str">
        <f>+OTCHET!B9</f>
        <v>Симеоновград</v>
      </c>
      <c r="C2" s="1763"/>
      <c r="D2" s="1764"/>
      <c r="E2" s="1020"/>
      <c r="F2" s="1021">
        <f>+OTCHET!H9</f>
        <v>0</v>
      </c>
      <c r="G2" s="1022" t="str">
        <f>+OTCHET!F12</f>
        <v>7607</v>
      </c>
      <c r="H2" s="1023"/>
      <c r="I2" s="1765">
        <f>+OTCHET!H609</f>
        <v>0</v>
      </c>
      <c r="J2" s="1766"/>
      <c r="K2" s="1014"/>
      <c r="L2" s="1767">
        <f>OTCHET!H607</f>
        <v>0</v>
      </c>
      <c r="M2" s="1768"/>
      <c r="N2" s="176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0">
        <f>+OTCHET!I9</f>
        <v>0</v>
      </c>
      <c r="U2" s="177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2" t="s">
        <v>1006</v>
      </c>
      <c r="T4" s="1772"/>
      <c r="U4" s="177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43159</v>
      </c>
      <c r="M6" s="1020"/>
      <c r="N6" s="1045" t="s">
        <v>1008</v>
      </c>
      <c r="O6" s="1009"/>
      <c r="P6" s="1046">
        <f>OTCHET!F9</f>
        <v>43159</v>
      </c>
      <c r="Q6" s="1045" t="s">
        <v>1008</v>
      </c>
      <c r="R6" s="1047"/>
      <c r="S6" s="1773">
        <f>+Q4</f>
        <v>2018</v>
      </c>
      <c r="T6" s="1773"/>
      <c r="U6" s="177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3" t="s">
        <v>985</v>
      </c>
      <c r="T8" s="1754"/>
      <c r="U8" s="175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43159</v>
      </c>
      <c r="H9" s="1020"/>
      <c r="I9" s="1070">
        <f>+L4</f>
        <v>2018</v>
      </c>
      <c r="J9" s="1071">
        <f>+L6</f>
        <v>43159</v>
      </c>
      <c r="K9" s="1072"/>
      <c r="L9" s="1073">
        <f>+L6</f>
        <v>43159</v>
      </c>
      <c r="M9" s="1072"/>
      <c r="N9" s="1074">
        <f>+L6</f>
        <v>43159</v>
      </c>
      <c r="O9" s="1075"/>
      <c r="P9" s="1076">
        <f>+L4</f>
        <v>2018</v>
      </c>
      <c r="Q9" s="1074">
        <f>+L6</f>
        <v>43159</v>
      </c>
      <c r="R9" s="1047"/>
      <c r="S9" s="1756" t="s">
        <v>986</v>
      </c>
      <c r="T9" s="1757"/>
      <c r="U9" s="175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7" t="s">
        <v>1023</v>
      </c>
      <c r="T13" s="1718"/>
      <c r="U13" s="1719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8" t="s">
        <v>2067</v>
      </c>
      <c r="T14" s="1709"/>
      <c r="U14" s="1710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59" t="s">
        <v>2066</v>
      </c>
      <c r="T15" s="1760"/>
      <c r="U15" s="1761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8" t="s">
        <v>1026</v>
      </c>
      <c r="T16" s="1709"/>
      <c r="U16" s="1710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8" t="s">
        <v>1028</v>
      </c>
      <c r="T17" s="1709"/>
      <c r="U17" s="1710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8" t="s">
        <v>1030</v>
      </c>
      <c r="T18" s="1709"/>
      <c r="U18" s="1710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8" t="s">
        <v>1032</v>
      </c>
      <c r="T19" s="1709"/>
      <c r="U19" s="1710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08" t="s">
        <v>1034</v>
      </c>
      <c r="T20" s="1709"/>
      <c r="U20" s="1710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8" t="s">
        <v>1036</v>
      </c>
      <c r="T21" s="1709"/>
      <c r="U21" s="1710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8" t="s">
        <v>2068</v>
      </c>
      <c r="T22" s="1739"/>
      <c r="U22" s="1740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3" t="s">
        <v>1039</v>
      </c>
      <c r="T23" s="1724"/>
      <c r="U23" s="172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7" t="s">
        <v>1042</v>
      </c>
      <c r="T25" s="1718"/>
      <c r="U25" s="1719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8" t="s">
        <v>1044</v>
      </c>
      <c r="T26" s="1709"/>
      <c r="U26" s="1710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8" t="s">
        <v>1046</v>
      </c>
      <c r="T27" s="1739"/>
      <c r="U27" s="1740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3" t="s">
        <v>1048</v>
      </c>
      <c r="T28" s="1724"/>
      <c r="U28" s="172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3" t="s">
        <v>1055</v>
      </c>
      <c r="T35" s="1724"/>
      <c r="U35" s="172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0" t="s">
        <v>1057</v>
      </c>
      <c r="T36" s="1751"/>
      <c r="U36" s="1752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4" t="s">
        <v>1059</v>
      </c>
      <c r="T37" s="1745"/>
      <c r="U37" s="1746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7" t="s">
        <v>1061</v>
      </c>
      <c r="T38" s="1748"/>
      <c r="U38" s="1749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3" t="s">
        <v>1063</v>
      </c>
      <c r="T40" s="1724"/>
      <c r="U40" s="172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7" t="s">
        <v>1066</v>
      </c>
      <c r="T42" s="1718"/>
      <c r="U42" s="1719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8" t="s">
        <v>1068</v>
      </c>
      <c r="T43" s="1709"/>
      <c r="U43" s="1710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8" t="s">
        <v>1070</v>
      </c>
      <c r="T44" s="1709"/>
      <c r="U44" s="1710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8" t="s">
        <v>1072</v>
      </c>
      <c r="T45" s="1739"/>
      <c r="U45" s="1740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3" t="s">
        <v>1074</v>
      </c>
      <c r="T46" s="1724"/>
      <c r="U46" s="172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5" t="s">
        <v>1076</v>
      </c>
      <c r="T48" s="1736"/>
      <c r="U48" s="173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931267</v>
      </c>
      <c r="J51" s="1103">
        <f>+IF(OR($P$2=98,$P$2=42,$P$2=96,$P$2=97),$Q51,0)</f>
        <v>151293</v>
      </c>
      <c r="K51" s="1096"/>
      <c r="L51" s="1103">
        <f>+IF($P$2=33,$Q51,0)</f>
        <v>0</v>
      </c>
      <c r="M51" s="1096"/>
      <c r="N51" s="1133">
        <f>+ROUND(+G51+J51+L51,0)</f>
        <v>151293</v>
      </c>
      <c r="O51" s="1098"/>
      <c r="P51" s="1102">
        <f>+ROUND(OTCHET!E206-SUM(OTCHET!E218:E220)+OTCHET!E273+IF(+OR(OTCHET!$F$12=5500,OTCHET!$F$12=5600),0,+OTCHET!E299),0)</f>
        <v>931267</v>
      </c>
      <c r="Q51" s="1103">
        <f>+ROUND(OTCHET!L206-SUM(OTCHET!L218:L220)+OTCHET!L273+IF(+OR(OTCHET!$F$12=5500,OTCHET!$F$12=5600),0,+OTCHET!L299),0)</f>
        <v>151293</v>
      </c>
      <c r="R51" s="1047"/>
      <c r="S51" s="1717" t="s">
        <v>1080</v>
      </c>
      <c r="T51" s="1718"/>
      <c r="U51" s="1719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8" t="s">
        <v>1082</v>
      </c>
      <c r="T52" s="1709"/>
      <c r="U52" s="1710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8" t="s">
        <v>1084</v>
      </c>
      <c r="T53" s="1709"/>
      <c r="U53" s="1710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228742</v>
      </c>
      <c r="J54" s="1121">
        <f>+IF(OR($P$2=98,$P$2=42,$P$2=96,$P$2=97),$Q54,0)</f>
        <v>60481</v>
      </c>
      <c r="K54" s="1096"/>
      <c r="L54" s="1121">
        <f>+IF($P$2=33,$Q54,0)</f>
        <v>0</v>
      </c>
      <c r="M54" s="1096"/>
      <c r="N54" s="1122">
        <f>+ROUND(+G54+J54+L54,0)</f>
        <v>60481</v>
      </c>
      <c r="O54" s="1098"/>
      <c r="P54" s="1120">
        <f>+ROUND(OTCHET!E188+OTCHET!E191,0)</f>
        <v>228742</v>
      </c>
      <c r="Q54" s="1121">
        <f>+ROUND(OTCHET!L188+OTCHET!L191,0)</f>
        <v>60481</v>
      </c>
      <c r="R54" s="1047"/>
      <c r="S54" s="1708" t="s">
        <v>1086</v>
      </c>
      <c r="T54" s="1709"/>
      <c r="U54" s="1710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43887</v>
      </c>
      <c r="J55" s="1121">
        <f>+IF(OR($P$2=98,$P$2=42,$P$2=96,$P$2=97),$Q55,0)</f>
        <v>10521</v>
      </c>
      <c r="K55" s="1096"/>
      <c r="L55" s="1121">
        <f>+IF($P$2=33,$Q55,0)</f>
        <v>0</v>
      </c>
      <c r="M55" s="1096"/>
      <c r="N55" s="1122">
        <f>+ROUND(+G55+J55+L55,0)</f>
        <v>10521</v>
      </c>
      <c r="O55" s="1098"/>
      <c r="P55" s="1120">
        <f>+ROUND(OTCHET!E197+OTCHET!E205,0)</f>
        <v>43887</v>
      </c>
      <c r="Q55" s="1121">
        <f>+ROUND(OTCHET!L197+OTCHET!L205,0)</f>
        <v>10521</v>
      </c>
      <c r="R55" s="1047"/>
      <c r="S55" s="1738" t="s">
        <v>1088</v>
      </c>
      <c r="T55" s="1739"/>
      <c r="U55" s="1740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1203896</v>
      </c>
      <c r="J56" s="1209">
        <f>+ROUND(+SUM(J51:J55),0)</f>
        <v>222295</v>
      </c>
      <c r="K56" s="1096"/>
      <c r="L56" s="1209">
        <f>+ROUND(+SUM(L51:L55),0)</f>
        <v>0</v>
      </c>
      <c r="M56" s="1096"/>
      <c r="N56" s="1210">
        <f>+ROUND(+SUM(N51:N55),0)</f>
        <v>222295</v>
      </c>
      <c r="O56" s="1098"/>
      <c r="P56" s="1208">
        <f>+ROUND(+SUM(P51:P55),0)</f>
        <v>1203896</v>
      </c>
      <c r="Q56" s="1209">
        <f>+ROUND(+SUM(Q51:Q55),0)</f>
        <v>222295</v>
      </c>
      <c r="R56" s="1047"/>
      <c r="S56" s="1723" t="s">
        <v>1090</v>
      </c>
      <c r="T56" s="1724"/>
      <c r="U56" s="172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7" t="s">
        <v>1093</v>
      </c>
      <c r="T58" s="1718"/>
      <c r="U58" s="1719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8" t="s">
        <v>1095</v>
      </c>
      <c r="T59" s="1709"/>
      <c r="U59" s="1710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8" t="s">
        <v>1097</v>
      </c>
      <c r="T60" s="1709"/>
      <c r="U60" s="1710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8" t="s">
        <v>1099</v>
      </c>
      <c r="T61" s="1739"/>
      <c r="U61" s="1740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3" t="s">
        <v>1103</v>
      </c>
      <c r="T63" s="1724"/>
      <c r="U63" s="172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7" t="s">
        <v>1106</v>
      </c>
      <c r="T65" s="1718"/>
      <c r="U65" s="1719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8" t="s">
        <v>1108</v>
      </c>
      <c r="T66" s="1709"/>
      <c r="U66" s="1710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3" t="s">
        <v>1110</v>
      </c>
      <c r="T67" s="1724"/>
      <c r="U67" s="172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17" t="s">
        <v>1113</v>
      </c>
      <c r="T69" s="1718"/>
      <c r="U69" s="1719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8" t="s">
        <v>1115</v>
      </c>
      <c r="T70" s="1709"/>
      <c r="U70" s="1710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3" t="s">
        <v>1117</v>
      </c>
      <c r="T71" s="1724"/>
      <c r="U71" s="172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7" t="s">
        <v>1120</v>
      </c>
      <c r="T73" s="1718"/>
      <c r="U73" s="1719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8" t="s">
        <v>1122</v>
      </c>
      <c r="T74" s="1709"/>
      <c r="U74" s="1710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3" t="s">
        <v>1124</v>
      </c>
      <c r="T75" s="1724"/>
      <c r="U75" s="172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1203896</v>
      </c>
      <c r="J77" s="1234">
        <f>+ROUND(J56+J63+J67+J71+J75,0)</f>
        <v>222295</v>
      </c>
      <c r="K77" s="1096"/>
      <c r="L77" s="1234">
        <f>+ROUND(L56+L63+L67+L71+L75,0)</f>
        <v>0</v>
      </c>
      <c r="M77" s="1096"/>
      <c r="N77" s="1235">
        <f>+ROUND(N56+N63+N67+N71+N75,0)</f>
        <v>222295</v>
      </c>
      <c r="O77" s="1098"/>
      <c r="P77" s="1232">
        <f>+ROUND(P56+P63+P67+P71+P75,0)</f>
        <v>1203896</v>
      </c>
      <c r="Q77" s="1233">
        <f>+ROUND(Q56+Q63+Q67+Q71+Q75,0)</f>
        <v>222295</v>
      </c>
      <c r="R77" s="1047"/>
      <c r="S77" s="1726" t="s">
        <v>1126</v>
      </c>
      <c r="T77" s="1727"/>
      <c r="U77" s="1728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643071</v>
      </c>
      <c r="J79" s="1109">
        <f>+IF(OR($P$2=98,$P$2=42,$P$2=96,$P$2=97),$Q79,0)</f>
        <v>0</v>
      </c>
      <c r="K79" s="1096"/>
      <c r="L79" s="1109">
        <f>+IF($P$2=33,$Q79,0)</f>
        <v>0</v>
      </c>
      <c r="M79" s="1096"/>
      <c r="N79" s="1110">
        <f>+ROUND(+G79+J79+L79,0)</f>
        <v>0</v>
      </c>
      <c r="O79" s="1098"/>
      <c r="P79" s="1108">
        <f>+ROUND(OTCHET!E421,0)</f>
        <v>643071</v>
      </c>
      <c r="Q79" s="1109">
        <f>+ROUND(OTCHET!L421,0)</f>
        <v>0</v>
      </c>
      <c r="R79" s="1047"/>
      <c r="S79" s="1717" t="s">
        <v>1129</v>
      </c>
      <c r="T79" s="1718"/>
      <c r="U79" s="1719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10528</v>
      </c>
      <c r="K80" s="1096"/>
      <c r="L80" s="1121">
        <f>+IF($P$2=33,$Q80,0)</f>
        <v>0</v>
      </c>
      <c r="M80" s="1096"/>
      <c r="N80" s="1122">
        <f>+ROUND(+G80+J80+L80,0)</f>
        <v>10528</v>
      </c>
      <c r="O80" s="1098"/>
      <c r="P80" s="1120">
        <f>+ROUND(OTCHET!E431,0)</f>
        <v>0</v>
      </c>
      <c r="Q80" s="1121">
        <f>+ROUND(OTCHET!L431,0)</f>
        <v>10528</v>
      </c>
      <c r="R80" s="1047"/>
      <c r="S80" s="1708" t="s">
        <v>1131</v>
      </c>
      <c r="T80" s="1709"/>
      <c r="U80" s="1710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643071</v>
      </c>
      <c r="J81" s="1243">
        <f>+ROUND(J79+J80,0)</f>
        <v>10528</v>
      </c>
      <c r="K81" s="1096"/>
      <c r="L81" s="1243">
        <f>+ROUND(L79+L80,0)</f>
        <v>0</v>
      </c>
      <c r="M81" s="1096"/>
      <c r="N81" s="1244">
        <f>+ROUND(N79+N80,0)</f>
        <v>10528</v>
      </c>
      <c r="O81" s="1098"/>
      <c r="P81" s="1242">
        <f>+ROUND(P79+P80,0)</f>
        <v>643071</v>
      </c>
      <c r="Q81" s="1243">
        <f>+ROUND(Q79+Q80,0)</f>
        <v>10528</v>
      </c>
      <c r="R81" s="1047"/>
      <c r="S81" s="1714" t="s">
        <v>1133</v>
      </c>
      <c r="T81" s="1715"/>
      <c r="U81" s="1716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-560825</v>
      </c>
      <c r="J83" s="1256">
        <f>+ROUND(J48,0)-ROUND(J77,0)+ROUND(J81,0)</f>
        <v>-211767</v>
      </c>
      <c r="K83" s="1096"/>
      <c r="L83" s="1256">
        <f>+ROUND(L48,0)-ROUND(L77,0)+ROUND(L81,0)</f>
        <v>0</v>
      </c>
      <c r="M83" s="1096"/>
      <c r="N83" s="1257">
        <f>+ROUND(N48,0)-ROUND(N77,0)+ROUND(N81,0)</f>
        <v>-211767</v>
      </c>
      <c r="O83" s="1258"/>
      <c r="P83" s="1255">
        <f>+ROUND(P48,0)-ROUND(P77,0)+ROUND(P81,0)</f>
        <v>-560825</v>
      </c>
      <c r="Q83" s="1256">
        <f>+ROUND(Q48,0)-ROUND(Q77,0)+ROUND(Q81,0)</f>
        <v>-211767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560825</v>
      </c>
      <c r="J84" s="1264">
        <f>+ROUND(J101,0)+ROUND(J120,0)+ROUND(J127,0)-ROUND(J132,0)</f>
        <v>211767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211767</v>
      </c>
      <c r="O84" s="1258"/>
      <c r="P84" s="1263">
        <f>+ROUND(P101,0)+ROUND(P120,0)+ROUND(P127,0)-ROUND(P132,0)</f>
        <v>560825</v>
      </c>
      <c r="Q84" s="1264">
        <f>+ROUND(Q101,0)+ROUND(Q120,0)+ROUND(Q127,0)-ROUND(Q132,0)</f>
        <v>211767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7" t="s">
        <v>1139</v>
      </c>
      <c r="T87" s="1718"/>
      <c r="U87" s="1719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8" t="s">
        <v>1141</v>
      </c>
      <c r="T88" s="1709"/>
      <c r="U88" s="1710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3" t="s">
        <v>1143</v>
      </c>
      <c r="T89" s="1724"/>
      <c r="U89" s="172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7" t="s">
        <v>1146</v>
      </c>
      <c r="T91" s="1718"/>
      <c r="U91" s="1719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8" t="s">
        <v>1148</v>
      </c>
      <c r="T92" s="1709"/>
      <c r="U92" s="1710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8" t="s">
        <v>1150</v>
      </c>
      <c r="T93" s="1709"/>
      <c r="U93" s="1710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8" t="s">
        <v>1152</v>
      </c>
      <c r="T94" s="1739"/>
      <c r="U94" s="1740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3" t="s">
        <v>1154</v>
      </c>
      <c r="T95" s="1724"/>
      <c r="U95" s="172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7" t="s">
        <v>1157</v>
      </c>
      <c r="T97" s="1718"/>
      <c r="U97" s="1719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8" t="s">
        <v>1159</v>
      </c>
      <c r="T98" s="1709"/>
      <c r="U98" s="1710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3" t="s">
        <v>1161</v>
      </c>
      <c r="T99" s="1724"/>
      <c r="U99" s="172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5" t="s">
        <v>1163</v>
      </c>
      <c r="T101" s="1736"/>
      <c r="U101" s="173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7" t="s">
        <v>1167</v>
      </c>
      <c r="T104" s="1718"/>
      <c r="U104" s="1719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8" t="s">
        <v>1169</v>
      </c>
      <c r="T105" s="1709"/>
      <c r="U105" s="1710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3" t="s">
        <v>1171</v>
      </c>
      <c r="T106" s="1724"/>
      <c r="U106" s="172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29" t="s">
        <v>1174</v>
      </c>
      <c r="T108" s="1730"/>
      <c r="U108" s="1731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2" t="s">
        <v>1176</v>
      </c>
      <c r="T109" s="1733"/>
      <c r="U109" s="1734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3" t="s">
        <v>1178</v>
      </c>
      <c r="T110" s="1724"/>
      <c r="U110" s="172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7" t="s">
        <v>1181</v>
      </c>
      <c r="T112" s="1718"/>
      <c r="U112" s="1719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8" t="s">
        <v>1183</v>
      </c>
      <c r="T113" s="1709"/>
      <c r="U113" s="1710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3" t="s">
        <v>1185</v>
      </c>
      <c r="T114" s="1724"/>
      <c r="U114" s="172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7" t="s">
        <v>1188</v>
      </c>
      <c r="T116" s="1718"/>
      <c r="U116" s="1719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8" t="s">
        <v>1190</v>
      </c>
      <c r="T117" s="1709"/>
      <c r="U117" s="1710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3" t="s">
        <v>1192</v>
      </c>
      <c r="T118" s="1724"/>
      <c r="U118" s="172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6" t="s">
        <v>1194</v>
      </c>
      <c r="T120" s="1727"/>
      <c r="U120" s="1728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7" t="s">
        <v>1197</v>
      </c>
      <c r="T122" s="1718"/>
      <c r="U122" s="1719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36727</v>
      </c>
      <c r="J123" s="1121">
        <f>+IF(OR($P$2=98,$P$2=42,$P$2=96,$P$2=97),$Q123,0)</f>
        <v>20157</v>
      </c>
      <c r="K123" s="1096"/>
      <c r="L123" s="1121">
        <f>+IF($P$2=33,$Q123,0)</f>
        <v>0</v>
      </c>
      <c r="M123" s="1096"/>
      <c r="N123" s="1122">
        <f>+ROUND(+G123+J123+L123,0)</f>
        <v>20157</v>
      </c>
      <c r="O123" s="1098"/>
      <c r="P123" s="1120">
        <f>+ROUND(OTCHET!E526,0)</f>
        <v>36727</v>
      </c>
      <c r="Q123" s="1121">
        <f>+ROUND(OTCHET!L526,0)</f>
        <v>20157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8" t="s">
        <v>1201</v>
      </c>
      <c r="T124" s="1709"/>
      <c r="U124" s="1710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1" t="s">
        <v>1203</v>
      </c>
      <c r="T126" s="1712"/>
      <c r="U126" s="171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36727</v>
      </c>
      <c r="J127" s="1243">
        <f>+ROUND(+SUM(J122:J126),0)</f>
        <v>20157</v>
      </c>
      <c r="K127" s="1096"/>
      <c r="L127" s="1243">
        <f>+ROUND(+SUM(L122:L126),0)</f>
        <v>0</v>
      </c>
      <c r="M127" s="1096"/>
      <c r="N127" s="1244">
        <f>+ROUND(+SUM(N122:N126),0)</f>
        <v>20157</v>
      </c>
      <c r="O127" s="1098"/>
      <c r="P127" s="1242">
        <f>+ROUND(+SUM(P122:P126),0)</f>
        <v>36727</v>
      </c>
      <c r="Q127" s="1243">
        <f>+ROUND(+SUM(Q122:Q126),0)</f>
        <v>20157</v>
      </c>
      <c r="R127" s="1047"/>
      <c r="S127" s="1714" t="s">
        <v>1205</v>
      </c>
      <c r="T127" s="1715"/>
      <c r="U127" s="1716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524098</v>
      </c>
      <c r="J129" s="1109">
        <f>+IF(OR($P$2=98,$P$2=42,$P$2=96,$P$2=97),$Q129,0)</f>
        <v>524098</v>
      </c>
      <c r="K129" s="1096"/>
      <c r="L129" s="1109">
        <f>+IF($P$2=33,$Q129,0)</f>
        <v>0</v>
      </c>
      <c r="M129" s="1096"/>
      <c r="N129" s="1110">
        <f>+ROUND(+G129+J129+L129,0)</f>
        <v>524098</v>
      </c>
      <c r="O129" s="1098"/>
      <c r="P129" s="1108">
        <f>+ROUND(+SUM(OTCHET!E569:E574)+SUM(OTCHET!E583:E584)+IF(AND(OTCHET!$F$12=9900,+OTCHET!$E$15=0),0,SUM(OTCHET!E589:E590)),0)</f>
        <v>524098</v>
      </c>
      <c r="Q129" s="1109">
        <f>+ROUND(+SUM(OTCHET!L569:L574)+SUM(OTCHET!L583:L584)+IF(AND(OTCHET!$F$12=9900,+OTCHET!$E$15=0),0,SUM(OTCHET!L589:L590)),0)</f>
        <v>524098</v>
      </c>
      <c r="R129" s="1047"/>
      <c r="S129" s="1717" t="s">
        <v>1208</v>
      </c>
      <c r="T129" s="1718"/>
      <c r="U129" s="1719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8" t="s">
        <v>1210</v>
      </c>
      <c r="T130" s="1709"/>
      <c r="U130" s="1710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332488</v>
      </c>
      <c r="K131" s="1096"/>
      <c r="L131" s="1121">
        <f>+IF($P$2=33,$Q131,0)</f>
        <v>0</v>
      </c>
      <c r="M131" s="1096"/>
      <c r="N131" s="1122">
        <f>+ROUND(+G131+J131+L131,0)</f>
        <v>332488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332488</v>
      </c>
      <c r="R131" s="1047"/>
      <c r="S131" s="1720" t="s">
        <v>1212</v>
      </c>
      <c r="T131" s="1721"/>
      <c r="U131" s="1722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-524098</v>
      </c>
      <c r="J132" s="1296">
        <f>+ROUND(+J131-J129-J130,0)</f>
        <v>-191610</v>
      </c>
      <c r="K132" s="1096"/>
      <c r="L132" s="1296">
        <f>+ROUND(+L131-L129-L130,0)</f>
        <v>0</v>
      </c>
      <c r="M132" s="1096"/>
      <c r="N132" s="1297">
        <f>+ROUND(+N131-N129-N130,0)</f>
        <v>-191610</v>
      </c>
      <c r="O132" s="1098"/>
      <c r="P132" s="1295">
        <f>+ROUND(+P131-P129-P130,0)</f>
        <v>-524098</v>
      </c>
      <c r="Q132" s="1296">
        <f>+ROUND(+Q131-Q129-Q130,0)</f>
        <v>-191610</v>
      </c>
      <c r="R132" s="1047"/>
      <c r="S132" s="1702" t="s">
        <v>1214</v>
      </c>
      <c r="T132" s="1703"/>
      <c r="U132" s="1704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5">
        <f>+IF(+SUM(F133:N133)=0,0,"Контрола: дефицит/излишък = финансиране с обратен знак (Г. + Д. = 0)")</f>
        <v>0</v>
      </c>
      <c r="C133" s="1705"/>
      <c r="D133" s="1705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0</v>
      </c>
      <c r="D134" s="1248" t="s">
        <v>1216</v>
      </c>
      <c r="E134" s="1020"/>
      <c r="F134" s="1706"/>
      <c r="G134" s="1706"/>
      <c r="H134" s="1020"/>
      <c r="I134" s="1305" t="s">
        <v>1217</v>
      </c>
      <c r="J134" s="1306"/>
      <c r="K134" s="1020"/>
      <c r="L134" s="1706"/>
      <c r="M134" s="1706"/>
      <c r="N134" s="1706"/>
      <c r="O134" s="1300"/>
      <c r="P134" s="1707"/>
      <c r="Q134" s="1707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W136" s="1359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W137" s="135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W138" s="1359"/>
      <c r="X138" s="1314"/>
    </row>
    <row r="139" spans="1:24" s="1019" customFormat="1" ht="15.7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W139" s="135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W140" s="135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W141" s="135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W142" s="135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W143" s="135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W144" s="135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W145" s="135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W146" s="135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W147" s="135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W148" s="135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W149" s="135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W150" s="135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W151" s="135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W152" s="135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W153" s="135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W154" s="135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W155" s="135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W156" s="135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W157" s="135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W158" s="135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W159" s="135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W160" s="135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W161" s="135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W162" s="135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W163" s="135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W164" s="135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W165" s="135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W166" s="135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W167" s="135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W168" s="135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W169" s="135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W170" s="135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W171" s="135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W172" s="135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W173" s="135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W174" s="135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W175" s="135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W176" s="135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W177" s="135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W178" s="135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W179" s="135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W180" s="135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W181" s="135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W182" s="135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W183" s="135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W184" s="135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W185" s="135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W186" s="135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W187" s="135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W188" s="135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W189" s="135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W190" s="135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W191" s="135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W192" s="135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W193" s="135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W194" s="135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W195" s="135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W196" s="135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W197" s="135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W198" s="135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W199" s="135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W200" s="135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W201" s="135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W202" s="135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W203" s="135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W204" s="135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W205" s="135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W206" s="135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W207" s="135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W208" s="135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W209" s="135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Симеоновград</v>
      </c>
      <c r="C11" s="706"/>
      <c r="D11" s="706"/>
      <c r="E11" s="707" t="s">
        <v>980</v>
      </c>
      <c r="F11" s="708">
        <f>OTCHET!F9</f>
        <v>43159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2044</v>
      </c>
      <c r="F17" s="1778" t="s">
        <v>2045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1203896</v>
      </c>
      <c r="F38" s="848">
        <f>F39+F43+F44+F46+SUM(F48:F52)+F55</f>
        <v>222295</v>
      </c>
      <c r="G38" s="849">
        <f>G39+G43+G44+G46+SUM(G48:G52)+G55</f>
        <v>20157</v>
      </c>
      <c r="H38" s="850">
        <f>H39+H43+H44+H46+SUM(H48:H52)+H55</f>
        <v>202138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2049</v>
      </c>
      <c r="C39" s="942"/>
      <c r="D39" s="1674"/>
      <c r="E39" s="811">
        <f>SUM(E40:E42)</f>
        <v>272629</v>
      </c>
      <c r="F39" s="811">
        <f>SUM(F40:F42)</f>
        <v>71002</v>
      </c>
      <c r="G39" s="812">
        <f>SUM(G40:G42)</f>
        <v>16652</v>
      </c>
      <c r="H39" s="813">
        <f>SUM(H40:H42)</f>
        <v>54350</v>
      </c>
      <c r="I39" s="1413">
        <f>SUM(I40:I42)</f>
        <v>0</v>
      </c>
      <c r="J39" s="856"/>
      <c r="K39" s="814" t="s">
        <v>2050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2051</v>
      </c>
      <c r="C40" s="872" t="s">
        <v>852</v>
      </c>
      <c r="D40" s="873"/>
      <c r="E40" s="874">
        <f>OTCHET!E188</f>
        <v>32052</v>
      </c>
      <c r="F40" s="874">
        <f aca="true" t="shared" si="1" ref="F40:F55">+G40+H40+I40</f>
        <v>18030</v>
      </c>
      <c r="G40" s="875">
        <f>OTCHET!I188</f>
        <v>13772</v>
      </c>
      <c r="H40" s="876">
        <f>OTCHET!J188</f>
        <v>4258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2052</v>
      </c>
      <c r="C41" s="1679" t="s">
        <v>853</v>
      </c>
      <c r="D41" s="1678"/>
      <c r="E41" s="1680">
        <f>OTCHET!E191</f>
        <v>196690</v>
      </c>
      <c r="F41" s="1680">
        <f t="shared" si="1"/>
        <v>42451</v>
      </c>
      <c r="G41" s="1681">
        <f>OTCHET!I191</f>
        <v>0</v>
      </c>
      <c r="H41" s="1682">
        <f>OTCHET!J191</f>
        <v>42451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2053</v>
      </c>
      <c r="C42" s="1684" t="s">
        <v>66</v>
      </c>
      <c r="D42" s="1683"/>
      <c r="E42" s="1685">
        <f>+OTCHET!E197+OTCHET!E205</f>
        <v>43887</v>
      </c>
      <c r="F42" s="1685">
        <f t="shared" si="1"/>
        <v>10521</v>
      </c>
      <c r="G42" s="1686">
        <f>+OTCHET!I197+OTCHET!I205</f>
        <v>2880</v>
      </c>
      <c r="H42" s="1687">
        <f>+OTCHET!J197+OTCHET!J205</f>
        <v>7641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2054</v>
      </c>
      <c r="C43" s="858" t="s">
        <v>735</v>
      </c>
      <c r="D43" s="857"/>
      <c r="E43" s="816">
        <f>+OTCHET!E206+OTCHET!E224+OTCHET!E273</f>
        <v>931267</v>
      </c>
      <c r="F43" s="816">
        <f t="shared" si="1"/>
        <v>151293</v>
      </c>
      <c r="G43" s="817">
        <f>+OTCHET!I206+OTCHET!I224+OTCHET!I273</f>
        <v>3505</v>
      </c>
      <c r="H43" s="818">
        <f>+OTCHET!J206+OTCHET!J224+OTCHET!J273</f>
        <v>147788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2055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2056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2057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2058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2059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2060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2063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2061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2062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643071</v>
      </c>
      <c r="F56" s="893">
        <f>+F57+F58+F62</f>
        <v>10528</v>
      </c>
      <c r="G56" s="894">
        <f>+G57+G58+G62</f>
        <v>0</v>
      </c>
      <c r="H56" s="895">
        <f>+H57+H58+H62</f>
        <v>10528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643071</v>
      </c>
      <c r="F58" s="902">
        <f t="shared" si="2"/>
        <v>10528</v>
      </c>
      <c r="G58" s="903">
        <f>+OTCHET!I385+OTCHET!I393+OTCHET!I398+OTCHET!I401+OTCHET!I404+OTCHET!I407+OTCHET!I408+OTCHET!I411+OTCHET!I424+OTCHET!I425+OTCHET!I426+OTCHET!I427+OTCHET!I428</f>
        <v>0</v>
      </c>
      <c r="H58" s="904">
        <f>+OTCHET!J385+OTCHET!J393+OTCHET!J398+OTCHET!J401+OTCHET!J404+OTCHET!J407+OTCHET!J408+OTCHET!J411+OTCHET!J424+OTCHET!J425+OTCHET!J426+OTCHET!J427+OTCHET!J428</f>
        <v>10528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10528</v>
      </c>
      <c r="G59" s="907">
        <f>+OTCHET!I424+OTCHET!I425+OTCHET!I426+OTCHET!I427+OTCHET!I428</f>
        <v>0</v>
      </c>
      <c r="H59" s="908">
        <f>+OTCHET!J424+OTCHET!J425+OTCHET!J426+OTCHET!J427+OTCHET!J428</f>
        <v>10528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-560825</v>
      </c>
      <c r="F64" s="928">
        <f>+F22-F38+F56-F63</f>
        <v>-211767</v>
      </c>
      <c r="G64" s="929">
        <f>+G22-G38+G56-G63</f>
        <v>-20157</v>
      </c>
      <c r="H64" s="930">
        <f>+H22-H38+H56-H63</f>
        <v>-191610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560825</v>
      </c>
      <c r="F66" s="938">
        <f>SUM(+F68+F76+F77+F84+F85+F86+F89+F90+F91+F92+F93+F94+F95)</f>
        <v>211767</v>
      </c>
      <c r="G66" s="939">
        <f>SUM(+G68+G76+G77+G84+G85+G86+G89+G90+G91+G92+G93+G94+G95)</f>
        <v>20157</v>
      </c>
      <c r="H66" s="940">
        <f>SUM(+H68+H76+H77+H84+H85+H86+H89+H90+H91+H92+H93+H94+H95)</f>
        <v>191610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36727</v>
      </c>
      <c r="F86" s="906">
        <f>+F87+F88</f>
        <v>20157</v>
      </c>
      <c r="G86" s="907">
        <f>+G87+G88</f>
        <v>20157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36727</v>
      </c>
      <c r="F88" s="964">
        <f t="shared" si="5"/>
        <v>20157</v>
      </c>
      <c r="G88" s="965">
        <f>+OTCHET!I523+OTCHET!I526+OTCHET!I546</f>
        <v>20157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524098</v>
      </c>
      <c r="F90" s="902">
        <f t="shared" si="5"/>
        <v>524098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524098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-332488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-332488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>
        <f>+OTCHET!D605</f>
        <v>0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2:22" ht="15.75" customHeight="1">
      <c r="B112" s="693"/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2:22" ht="18" customHeight="1">
      <c r="B114" s="693"/>
      <c r="E114" s="1781">
        <f>+OTCHET!G602</f>
        <v>0</v>
      </c>
      <c r="F114" s="1781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4"/>
  <sheetViews>
    <sheetView tabSelected="1" zoomScale="75" zoomScaleNormal="75" zoomScalePageLayoutView="0" workbookViewId="0" topLeftCell="B2">
      <selection activeCell="B17" sqref="B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6" t="str">
        <f>VLOOKUP(E15,SMETKA,2,FALSE)</f>
        <v>ОТЧЕТНИ ДАННИ ПО ЕБК ЗА СМЕТКИТЕ ЗА СРЕДСТВАТА ОТ ЕВРОПЕЙСКИЯ СЪЮЗ - КСФ</v>
      </c>
      <c r="C7" s="1857"/>
      <c r="D7" s="185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8" t="s">
        <v>1974</v>
      </c>
      <c r="C9" s="1859"/>
      <c r="D9" s="1860"/>
      <c r="E9" s="115">
        <v>43101</v>
      </c>
      <c r="F9" s="116">
        <v>43159</v>
      </c>
      <c r="G9" s="113"/>
      <c r="H9" s="1416"/>
      <c r="I9" s="1790"/>
      <c r="J9" s="179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92" t="s">
        <v>979</v>
      </c>
      <c r="J10" s="179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3"/>
      <c r="J11" s="1793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Симеоновград</v>
      </c>
      <c r="C12" s="1821"/>
      <c r="D12" s="1822"/>
      <c r="E12" s="118" t="s">
        <v>973</v>
      </c>
      <c r="F12" s="1586" t="s">
        <v>1640</v>
      </c>
      <c r="G12" s="113"/>
      <c r="H12" s="114"/>
      <c r="I12" s="1793"/>
      <c r="J12" s="179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61" t="s">
        <v>2034</v>
      </c>
      <c r="F19" s="1862"/>
      <c r="G19" s="1862"/>
      <c r="H19" s="1863"/>
      <c r="I19" s="1867" t="s">
        <v>2035</v>
      </c>
      <c r="J19" s="1868"/>
      <c r="K19" s="1868"/>
      <c r="L19" s="186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4" t="s">
        <v>472</v>
      </c>
      <c r="D22" s="185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4" t="s">
        <v>474</v>
      </c>
      <c r="D28" s="185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4" t="s">
        <v>127</v>
      </c>
      <c r="D33" s="185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4" t="s">
        <v>121</v>
      </c>
      <c r="D39" s="185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2046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2" t="str">
        <f>$B$7</f>
        <v>ОТЧЕТНИ ДАННИ ПО ЕБК ЗА СМЕТКИТЕ ЗА СРЕДСТВАТА ОТ ЕВРОПЕЙСКИЯ СЪЮЗ - КСФ</v>
      </c>
      <c r="C175" s="1853"/>
      <c r="D175" s="185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7" t="str">
        <f>$B$9</f>
        <v>Симеоновград</v>
      </c>
      <c r="C177" s="1818"/>
      <c r="D177" s="1819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20" t="str">
        <f>$B$12</f>
        <v>Симеоновград</v>
      </c>
      <c r="C180" s="1821"/>
      <c r="D180" s="1822"/>
      <c r="E180" s="232" t="s">
        <v>898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61" t="s">
        <v>2036</v>
      </c>
      <c r="F184" s="1862"/>
      <c r="G184" s="1862"/>
      <c r="H184" s="1863"/>
      <c r="I184" s="1870" t="s">
        <v>2037</v>
      </c>
      <c r="J184" s="1871"/>
      <c r="K184" s="1871"/>
      <c r="L184" s="187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50" t="s">
        <v>751</v>
      </c>
      <c r="D188" s="1851"/>
      <c r="E188" s="274">
        <f aca="true" t="shared" si="42" ref="E188:L188">SUMIF($B$609:$B$12315,$B188,E$609:E$12315)</f>
        <v>32052</v>
      </c>
      <c r="F188" s="275">
        <f t="shared" si="42"/>
        <v>19752</v>
      </c>
      <c r="G188" s="276">
        <f t="shared" si="42"/>
        <v>12300</v>
      </c>
      <c r="H188" s="277">
        <f t="shared" si="42"/>
        <v>0</v>
      </c>
      <c r="I188" s="275">
        <f t="shared" si="42"/>
        <v>13772</v>
      </c>
      <c r="J188" s="276">
        <f t="shared" si="42"/>
        <v>4258</v>
      </c>
      <c r="K188" s="277">
        <f t="shared" si="42"/>
        <v>0</v>
      </c>
      <c r="L188" s="274">
        <f t="shared" si="42"/>
        <v>18030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22052</v>
      </c>
      <c r="F189" s="283">
        <f t="shared" si="44"/>
        <v>19752</v>
      </c>
      <c r="G189" s="284">
        <f t="shared" si="44"/>
        <v>2300</v>
      </c>
      <c r="H189" s="285">
        <f t="shared" si="44"/>
        <v>0</v>
      </c>
      <c r="I189" s="283">
        <f t="shared" si="44"/>
        <v>13772</v>
      </c>
      <c r="J189" s="284">
        <f t="shared" si="44"/>
        <v>972</v>
      </c>
      <c r="K189" s="285">
        <f t="shared" si="44"/>
        <v>0</v>
      </c>
      <c r="L189" s="282">
        <f t="shared" si="44"/>
        <v>14744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10000</v>
      </c>
      <c r="F190" s="289">
        <f t="shared" si="44"/>
        <v>0</v>
      </c>
      <c r="G190" s="290">
        <f t="shared" si="44"/>
        <v>10000</v>
      </c>
      <c r="H190" s="291">
        <f t="shared" si="44"/>
        <v>0</v>
      </c>
      <c r="I190" s="289">
        <f t="shared" si="44"/>
        <v>0</v>
      </c>
      <c r="J190" s="290">
        <f t="shared" si="44"/>
        <v>3286</v>
      </c>
      <c r="K190" s="291">
        <f t="shared" si="44"/>
        <v>0</v>
      </c>
      <c r="L190" s="288">
        <f t="shared" si="44"/>
        <v>3286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46" t="s">
        <v>754</v>
      </c>
      <c r="D191" s="1847"/>
      <c r="E191" s="274">
        <f aca="true" t="shared" si="45" ref="E191:L191">SUMIF($B$609:$B$12315,$B191,E$609:E$12315)</f>
        <v>196690</v>
      </c>
      <c r="F191" s="275">
        <f t="shared" si="45"/>
        <v>0</v>
      </c>
      <c r="G191" s="276">
        <f t="shared" si="45"/>
        <v>196690</v>
      </c>
      <c r="H191" s="277">
        <f t="shared" si="45"/>
        <v>0</v>
      </c>
      <c r="I191" s="275">
        <f t="shared" si="45"/>
        <v>0</v>
      </c>
      <c r="J191" s="276">
        <f t="shared" si="45"/>
        <v>42451</v>
      </c>
      <c r="K191" s="277">
        <f t="shared" si="45"/>
        <v>0</v>
      </c>
      <c r="L191" s="274">
        <f t="shared" si="45"/>
        <v>42451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184000</v>
      </c>
      <c r="F192" s="283">
        <f t="shared" si="46"/>
        <v>0</v>
      </c>
      <c r="G192" s="284">
        <f t="shared" si="46"/>
        <v>184000</v>
      </c>
      <c r="H192" s="285">
        <f t="shared" si="46"/>
        <v>0</v>
      </c>
      <c r="I192" s="283">
        <f t="shared" si="46"/>
        <v>0</v>
      </c>
      <c r="J192" s="284">
        <f t="shared" si="46"/>
        <v>33305</v>
      </c>
      <c r="K192" s="285">
        <f t="shared" si="46"/>
        <v>0</v>
      </c>
      <c r="L192" s="282">
        <f t="shared" si="46"/>
        <v>33305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12690</v>
      </c>
      <c r="F193" s="297">
        <f t="shared" si="46"/>
        <v>0</v>
      </c>
      <c r="G193" s="298">
        <f t="shared" si="46"/>
        <v>12690</v>
      </c>
      <c r="H193" s="299">
        <f t="shared" si="46"/>
        <v>0</v>
      </c>
      <c r="I193" s="297">
        <f t="shared" si="46"/>
        <v>0</v>
      </c>
      <c r="J193" s="298">
        <f t="shared" si="46"/>
        <v>9146</v>
      </c>
      <c r="K193" s="299">
        <f t="shared" si="46"/>
        <v>0</v>
      </c>
      <c r="L193" s="296">
        <f t="shared" si="46"/>
        <v>9146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48" t="s">
        <v>195</v>
      </c>
      <c r="D197" s="1849"/>
      <c r="E197" s="274">
        <f aca="true" t="shared" si="47" ref="E197:L197">SUMIF($B$609:$B$12315,$B197,E$609:E$12315)</f>
        <v>43887</v>
      </c>
      <c r="F197" s="275">
        <f t="shared" si="47"/>
        <v>5159</v>
      </c>
      <c r="G197" s="276">
        <f t="shared" si="47"/>
        <v>38728</v>
      </c>
      <c r="H197" s="277">
        <f t="shared" si="47"/>
        <v>0</v>
      </c>
      <c r="I197" s="275">
        <f t="shared" si="47"/>
        <v>2880</v>
      </c>
      <c r="J197" s="276">
        <f t="shared" si="47"/>
        <v>7641</v>
      </c>
      <c r="K197" s="277">
        <f t="shared" si="47"/>
        <v>0</v>
      </c>
      <c r="L197" s="274">
        <f t="shared" si="47"/>
        <v>10521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29763</v>
      </c>
      <c r="F198" s="283">
        <f t="shared" si="48"/>
        <v>2757</v>
      </c>
      <c r="G198" s="284">
        <f t="shared" si="48"/>
        <v>27006</v>
      </c>
      <c r="H198" s="285">
        <f t="shared" si="48"/>
        <v>0</v>
      </c>
      <c r="I198" s="283">
        <f t="shared" si="48"/>
        <v>1446</v>
      </c>
      <c r="J198" s="284">
        <f t="shared" si="48"/>
        <v>4765</v>
      </c>
      <c r="K198" s="285">
        <f t="shared" si="48"/>
        <v>0</v>
      </c>
      <c r="L198" s="282">
        <f t="shared" si="48"/>
        <v>6211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868</v>
      </c>
      <c r="F199" s="297">
        <f t="shared" si="48"/>
        <v>868</v>
      </c>
      <c r="G199" s="298">
        <f t="shared" si="48"/>
        <v>0</v>
      </c>
      <c r="H199" s="299">
        <f t="shared" si="48"/>
        <v>0</v>
      </c>
      <c r="I199" s="297">
        <f t="shared" si="48"/>
        <v>522</v>
      </c>
      <c r="J199" s="298">
        <f t="shared" si="48"/>
        <v>0</v>
      </c>
      <c r="K199" s="299">
        <f t="shared" si="48"/>
        <v>0</v>
      </c>
      <c r="L199" s="296">
        <f t="shared" si="48"/>
        <v>522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10747</v>
      </c>
      <c r="F201" s="297">
        <f t="shared" si="48"/>
        <v>1025</v>
      </c>
      <c r="G201" s="298">
        <f t="shared" si="48"/>
        <v>9722</v>
      </c>
      <c r="H201" s="299">
        <f t="shared" si="48"/>
        <v>0</v>
      </c>
      <c r="I201" s="297">
        <f t="shared" si="48"/>
        <v>611</v>
      </c>
      <c r="J201" s="298">
        <f t="shared" si="48"/>
        <v>1956</v>
      </c>
      <c r="K201" s="299">
        <f t="shared" si="48"/>
        <v>0</v>
      </c>
      <c r="L201" s="296">
        <f t="shared" si="48"/>
        <v>2567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2509</v>
      </c>
      <c r="F202" s="297">
        <f t="shared" si="48"/>
        <v>509</v>
      </c>
      <c r="G202" s="298">
        <f t="shared" si="48"/>
        <v>2000</v>
      </c>
      <c r="H202" s="299">
        <f t="shared" si="48"/>
        <v>0</v>
      </c>
      <c r="I202" s="297">
        <f t="shared" si="48"/>
        <v>301</v>
      </c>
      <c r="J202" s="298">
        <f t="shared" si="48"/>
        <v>920</v>
      </c>
      <c r="K202" s="299">
        <f t="shared" si="48"/>
        <v>0</v>
      </c>
      <c r="L202" s="296">
        <f t="shared" si="48"/>
        <v>1221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44" t="s">
        <v>200</v>
      </c>
      <c r="D205" s="1845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46" t="s">
        <v>201</v>
      </c>
      <c r="D206" s="1847"/>
      <c r="E206" s="311">
        <f t="shared" si="49"/>
        <v>931267</v>
      </c>
      <c r="F206" s="275">
        <f t="shared" si="49"/>
        <v>11816</v>
      </c>
      <c r="G206" s="276">
        <f t="shared" si="49"/>
        <v>919451</v>
      </c>
      <c r="H206" s="277">
        <f t="shared" si="49"/>
        <v>0</v>
      </c>
      <c r="I206" s="275">
        <f t="shared" si="49"/>
        <v>3505</v>
      </c>
      <c r="J206" s="276">
        <f t="shared" si="49"/>
        <v>147788</v>
      </c>
      <c r="K206" s="277">
        <f t="shared" si="49"/>
        <v>0</v>
      </c>
      <c r="L206" s="311">
        <f t="shared" si="49"/>
        <v>151293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848860</v>
      </c>
      <c r="F207" s="283">
        <f t="shared" si="50"/>
        <v>10135</v>
      </c>
      <c r="G207" s="284">
        <f t="shared" si="50"/>
        <v>838725</v>
      </c>
      <c r="H207" s="285">
        <f t="shared" si="50"/>
        <v>0</v>
      </c>
      <c r="I207" s="283">
        <f t="shared" si="50"/>
        <v>0</v>
      </c>
      <c r="J207" s="284">
        <f t="shared" si="50"/>
        <v>141825</v>
      </c>
      <c r="K207" s="285">
        <f t="shared" si="50"/>
        <v>0</v>
      </c>
      <c r="L207" s="282">
        <f t="shared" si="50"/>
        <v>141825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150</v>
      </c>
      <c r="F210" s="297">
        <f t="shared" si="50"/>
        <v>150</v>
      </c>
      <c r="G210" s="298">
        <f t="shared" si="50"/>
        <v>0</v>
      </c>
      <c r="H210" s="299">
        <f t="shared" si="50"/>
        <v>0</v>
      </c>
      <c r="I210" s="297">
        <f t="shared" si="50"/>
        <v>1692</v>
      </c>
      <c r="J210" s="298">
        <f t="shared" si="50"/>
        <v>0</v>
      </c>
      <c r="K210" s="299">
        <f t="shared" si="50"/>
        <v>0</v>
      </c>
      <c r="L210" s="296">
        <f t="shared" si="50"/>
        <v>1692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1395</v>
      </c>
      <c r="F211" s="297">
        <f t="shared" si="50"/>
        <v>1365</v>
      </c>
      <c r="G211" s="298">
        <f t="shared" si="50"/>
        <v>30</v>
      </c>
      <c r="H211" s="299">
        <f t="shared" si="50"/>
        <v>0</v>
      </c>
      <c r="I211" s="297">
        <f t="shared" si="50"/>
        <v>1744</v>
      </c>
      <c r="J211" s="298">
        <f t="shared" si="50"/>
        <v>30</v>
      </c>
      <c r="K211" s="299">
        <f t="shared" si="50"/>
        <v>0</v>
      </c>
      <c r="L211" s="296">
        <f t="shared" si="50"/>
        <v>1774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2000</v>
      </c>
      <c r="F212" s="316">
        <f t="shared" si="50"/>
        <v>0</v>
      </c>
      <c r="G212" s="317">
        <f t="shared" si="50"/>
        <v>2000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9172</v>
      </c>
      <c r="F213" s="322">
        <f t="shared" si="50"/>
        <v>166</v>
      </c>
      <c r="G213" s="323">
        <f t="shared" si="50"/>
        <v>9006</v>
      </c>
      <c r="H213" s="324">
        <f t="shared" si="50"/>
        <v>0</v>
      </c>
      <c r="I213" s="322">
        <f t="shared" si="50"/>
        <v>69</v>
      </c>
      <c r="J213" s="323">
        <f t="shared" si="50"/>
        <v>5933</v>
      </c>
      <c r="K213" s="324">
        <f t="shared" si="50"/>
        <v>0</v>
      </c>
      <c r="L213" s="321">
        <f t="shared" si="50"/>
        <v>6002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69690</v>
      </c>
      <c r="F223" s="289">
        <f t="shared" si="52"/>
        <v>0</v>
      </c>
      <c r="G223" s="290">
        <f t="shared" si="52"/>
        <v>69690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  <v>1</v>
      </c>
      <c r="N223" s="278"/>
    </row>
    <row r="224" spans="1:14" s="15" customFormat="1" ht="15.75">
      <c r="A224" s="22">
        <v>220</v>
      </c>
      <c r="B224" s="273">
        <v>1900</v>
      </c>
      <c r="C224" s="1840" t="s">
        <v>275</v>
      </c>
      <c r="D224" s="184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40" t="s">
        <v>729</v>
      </c>
      <c r="D228" s="184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40" t="s">
        <v>220</v>
      </c>
      <c r="D234" s="184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40" t="s">
        <v>222</v>
      </c>
      <c r="D237" s="184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42" t="s">
        <v>223</v>
      </c>
      <c r="D238" s="184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42" t="s">
        <v>224</v>
      </c>
      <c r="D239" s="184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42" t="s">
        <v>1672</v>
      </c>
      <c r="D240" s="184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40" t="s">
        <v>225</v>
      </c>
      <c r="D241" s="184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40" t="s">
        <v>237</v>
      </c>
      <c r="D257" s="184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40" t="s">
        <v>238</v>
      </c>
      <c r="D258" s="184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40" t="s">
        <v>239</v>
      </c>
      <c r="D259" s="184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40" t="s">
        <v>240</v>
      </c>
      <c r="D260" s="184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40" t="s">
        <v>1677</v>
      </c>
      <c r="D267" s="184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40" t="s">
        <v>1674</v>
      </c>
      <c r="D271" s="184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40" t="s">
        <v>1675</v>
      </c>
      <c r="D272" s="184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42" t="s">
        <v>250</v>
      </c>
      <c r="D273" s="184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40" t="s">
        <v>276</v>
      </c>
      <c r="D274" s="184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8" t="s">
        <v>251</v>
      </c>
      <c r="D277" s="183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38" t="s">
        <v>252</v>
      </c>
      <c r="D278" s="183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8" t="s">
        <v>632</v>
      </c>
      <c r="D286" s="183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8" t="s">
        <v>692</v>
      </c>
      <c r="D289" s="183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40" t="s">
        <v>693</v>
      </c>
      <c r="D290" s="184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3" t="s">
        <v>923</v>
      </c>
      <c r="D295" s="183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35" t="s">
        <v>701</v>
      </c>
      <c r="D299" s="183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1203896</v>
      </c>
      <c r="F303" s="397">
        <f t="shared" si="79"/>
        <v>36727</v>
      </c>
      <c r="G303" s="398">
        <f t="shared" si="79"/>
        <v>1167169</v>
      </c>
      <c r="H303" s="399">
        <f t="shared" si="79"/>
        <v>0</v>
      </c>
      <c r="I303" s="397">
        <f t="shared" si="79"/>
        <v>20157</v>
      </c>
      <c r="J303" s="398">
        <f t="shared" si="79"/>
        <v>202138</v>
      </c>
      <c r="K303" s="399">
        <f t="shared" si="79"/>
        <v>0</v>
      </c>
      <c r="L303" s="396">
        <f t="shared" si="79"/>
        <v>222295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28"/>
      <c r="D308" s="182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7"/>
      <c r="C310" s="1828"/>
      <c r="D310" s="182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7"/>
      <c r="C313" s="1828"/>
      <c r="D313" s="182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9"/>
      <c r="C346" s="1829"/>
      <c r="D346" s="182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КСФ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7" t="str">
        <f>$B$9</f>
        <v>Симеоновград</v>
      </c>
      <c r="C352" s="1818"/>
      <c r="D352" s="1819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20" t="str">
        <f>$B$12</f>
        <v>Симеоновград</v>
      </c>
      <c r="C355" s="1821"/>
      <c r="D355" s="1822"/>
      <c r="E355" s="411" t="s">
        <v>898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3" t="s">
        <v>2038</v>
      </c>
      <c r="F359" s="1874"/>
      <c r="G359" s="1874"/>
      <c r="H359" s="1875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94" t="s">
        <v>290</v>
      </c>
      <c r="D377" s="1795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94" t="s">
        <v>312</v>
      </c>
      <c r="D385" s="1795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94" t="s">
        <v>256</v>
      </c>
      <c r="D390" s="1795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94" t="s">
        <v>257</v>
      </c>
      <c r="D393" s="1795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94" t="s">
        <v>259</v>
      </c>
      <c r="D398" s="1795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94" t="s">
        <v>260</v>
      </c>
      <c r="D401" s="1795"/>
      <c r="E401" s="1379">
        <f aca="true" t="shared" si="92" ref="E401:L401">SUM(E402:E403)</f>
        <v>643071</v>
      </c>
      <c r="F401" s="1618">
        <f t="shared" si="92"/>
        <v>0</v>
      </c>
      <c r="G401" s="1649">
        <f t="shared" si="92"/>
        <v>643071</v>
      </c>
      <c r="H401" s="1652">
        <f>SUM(H402:H403)</f>
        <v>0</v>
      </c>
      <c r="I401" s="1618">
        <f t="shared" si="92"/>
        <v>0</v>
      </c>
      <c r="J401" s="1650">
        <f t="shared" si="92"/>
        <v>0</v>
      </c>
      <c r="K401" s="446">
        <f>SUM(K402:K403)</f>
        <v>0</v>
      </c>
      <c r="L401" s="1379">
        <f t="shared" si="92"/>
        <v>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643071</v>
      </c>
      <c r="F402" s="152"/>
      <c r="G402" s="1642">
        <v>643071</v>
      </c>
      <c r="H402" s="1613">
        <v>0</v>
      </c>
      <c r="I402" s="152"/>
      <c r="J402" s="1642">
        <v>0</v>
      </c>
      <c r="K402" s="1648">
        <v>0</v>
      </c>
      <c r="L402" s="1380">
        <f>I402+J402+K402</f>
        <v>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94" t="s">
        <v>932</v>
      </c>
      <c r="D404" s="1795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94" t="s">
        <v>687</v>
      </c>
      <c r="D407" s="1795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94" t="s">
        <v>688</v>
      </c>
      <c r="D408" s="1795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94" t="s">
        <v>706</v>
      </c>
      <c r="D411" s="1795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94" t="s">
        <v>263</v>
      </c>
      <c r="D414" s="1795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643071</v>
      </c>
      <c r="F421" s="497">
        <f t="shared" si="98"/>
        <v>0</v>
      </c>
      <c r="G421" s="498">
        <f t="shared" si="98"/>
        <v>643071</v>
      </c>
      <c r="H421" s="516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94" t="s">
        <v>774</v>
      </c>
      <c r="D424" s="1795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94" t="s">
        <v>711</v>
      </c>
      <c r="D425" s="1795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94" t="s">
        <v>264</v>
      </c>
      <c r="D426" s="1795"/>
      <c r="E426" s="1379">
        <f>F426+G426+H426</f>
        <v>0</v>
      </c>
      <c r="F426" s="1625"/>
      <c r="G426" s="1626"/>
      <c r="H426" s="1476">
        <v>0</v>
      </c>
      <c r="I426" s="1625"/>
      <c r="J426" s="1626">
        <v>10528</v>
      </c>
      <c r="K426" s="1476">
        <v>0</v>
      </c>
      <c r="L426" s="1379">
        <f>I426+J426+K426</f>
        <v>10528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94" t="s">
        <v>690</v>
      </c>
      <c r="D427" s="1795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94" t="s">
        <v>936</v>
      </c>
      <c r="D428" s="1795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10528</v>
      </c>
      <c r="K431" s="516">
        <f t="shared" si="100"/>
        <v>0</v>
      </c>
      <c r="L431" s="513">
        <f t="shared" si="100"/>
        <v>10528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23" t="str">
        <f>$B$7</f>
        <v>ОТЧЕТНИ ДАННИ ПО ЕБК ЗА СМЕТКИТЕ ЗА СРЕДСТВАТА ОТ ЕВРОПЕЙСКИЯ СЪЮЗ - КСФ</v>
      </c>
      <c r="C435" s="1824"/>
      <c r="D435" s="182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7" t="str">
        <f>$B$9</f>
        <v>Симеоновград</v>
      </c>
      <c r="C437" s="1818"/>
      <c r="D437" s="1819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20" t="str">
        <f>$B$12</f>
        <v>Симеоновград</v>
      </c>
      <c r="C440" s="1821"/>
      <c r="D440" s="1822"/>
      <c r="E440" s="411" t="s">
        <v>898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61" t="s">
        <v>2040</v>
      </c>
      <c r="F444" s="1862"/>
      <c r="G444" s="1862"/>
      <c r="H444" s="1863"/>
      <c r="I444" s="523" t="s">
        <v>2041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-560825</v>
      </c>
      <c r="F447" s="547">
        <f t="shared" si="103"/>
        <v>-36727</v>
      </c>
      <c r="G447" s="548">
        <f t="shared" si="103"/>
        <v>-524098</v>
      </c>
      <c r="H447" s="549">
        <f>+H170-H303+H421+H431</f>
        <v>0</v>
      </c>
      <c r="I447" s="547">
        <f t="shared" si="103"/>
        <v>-20157</v>
      </c>
      <c r="J447" s="548">
        <f t="shared" si="103"/>
        <v>-191610</v>
      </c>
      <c r="K447" s="549">
        <f t="shared" si="103"/>
        <v>0</v>
      </c>
      <c r="L447" s="550">
        <f t="shared" si="103"/>
        <v>-211767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560825</v>
      </c>
      <c r="F448" s="554">
        <f t="shared" si="104"/>
        <v>36727</v>
      </c>
      <c r="G448" s="555">
        <f t="shared" si="104"/>
        <v>524098</v>
      </c>
      <c r="H448" s="556">
        <f t="shared" si="104"/>
        <v>0</v>
      </c>
      <c r="I448" s="554">
        <f t="shared" si="104"/>
        <v>20157</v>
      </c>
      <c r="J448" s="555">
        <f t="shared" si="104"/>
        <v>191610</v>
      </c>
      <c r="K448" s="556">
        <f t="shared" si="104"/>
        <v>0</v>
      </c>
      <c r="L448" s="557">
        <f>+L599</f>
        <v>211767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5" t="str">
        <f>$B$7</f>
        <v>ОТЧЕТНИ ДАННИ ПО ЕБК ЗА СМЕТКИТЕ ЗА СРЕДСТВАТА ОТ ЕВРОПЕЙСКИЯ СЪЮЗ - КСФ</v>
      </c>
      <c r="C451" s="1826"/>
      <c r="D451" s="182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7" t="str">
        <f>$B$9</f>
        <v>Симеоновград</v>
      </c>
      <c r="C453" s="1818"/>
      <c r="D453" s="1819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20" t="str">
        <f>$B$12</f>
        <v>Симеоновград</v>
      </c>
      <c r="C456" s="1821"/>
      <c r="D456" s="1822"/>
      <c r="E456" s="411" t="s">
        <v>898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64" t="s">
        <v>2042</v>
      </c>
      <c r="F460" s="1865"/>
      <c r="G460" s="1865"/>
      <c r="H460" s="1866"/>
      <c r="I460" s="565" t="s">
        <v>2043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09" t="s">
        <v>775</v>
      </c>
      <c r="D463" s="181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04" t="s">
        <v>778</v>
      </c>
      <c r="D467" s="1804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04" t="s">
        <v>2012</v>
      </c>
      <c r="D470" s="1804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09" t="s">
        <v>781</v>
      </c>
      <c r="D473" s="181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5" t="s">
        <v>788</v>
      </c>
      <c r="D480" s="1806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07" t="s">
        <v>940</v>
      </c>
      <c r="D483" s="1807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02" t="s">
        <v>945</v>
      </c>
      <c r="D499" s="1808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02" t="s">
        <v>24</v>
      </c>
      <c r="D504" s="1808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1" t="s">
        <v>946</v>
      </c>
      <c r="D505" s="1811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07" t="s">
        <v>33</v>
      </c>
      <c r="D514" s="1807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07" t="s">
        <v>37</v>
      </c>
      <c r="D518" s="1807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07" t="s">
        <v>947</v>
      </c>
      <c r="D523" s="1813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02" t="s">
        <v>948</v>
      </c>
      <c r="D526" s="1803"/>
      <c r="E526" s="579">
        <f aca="true" t="shared" si="125" ref="E526:L526">SUM(E527:E532)</f>
        <v>36727</v>
      </c>
      <c r="F526" s="588">
        <f t="shared" si="125"/>
        <v>36727</v>
      </c>
      <c r="G526" s="581">
        <f t="shared" si="125"/>
        <v>0</v>
      </c>
      <c r="H526" s="582">
        <f>SUM(H527:H532)</f>
        <v>0</v>
      </c>
      <c r="I526" s="588">
        <f t="shared" si="125"/>
        <v>20157</v>
      </c>
      <c r="J526" s="581">
        <f t="shared" si="125"/>
        <v>0</v>
      </c>
      <c r="K526" s="582">
        <f t="shared" si="125"/>
        <v>0</v>
      </c>
      <c r="L526" s="579">
        <f t="shared" si="125"/>
        <v>20157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36727</v>
      </c>
      <c r="F529" s="158">
        <v>36727</v>
      </c>
      <c r="G529" s="159"/>
      <c r="H529" s="586">
        <v>0</v>
      </c>
      <c r="I529" s="158">
        <v>20157</v>
      </c>
      <c r="J529" s="159"/>
      <c r="K529" s="586">
        <v>0</v>
      </c>
      <c r="L529" s="1388">
        <f t="shared" si="121"/>
        <v>20157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15" t="s">
        <v>316</v>
      </c>
      <c r="D533" s="181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07" t="s">
        <v>950</v>
      </c>
      <c r="D537" s="1807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2" t="s">
        <v>951</v>
      </c>
      <c r="D538" s="1812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14" t="s">
        <v>952</v>
      </c>
      <c r="D543" s="180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07" t="s">
        <v>953</v>
      </c>
      <c r="D546" s="1807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14" t="s">
        <v>962</v>
      </c>
      <c r="D568" s="1814"/>
      <c r="E568" s="579">
        <f aca="true" t="shared" si="133" ref="E568:L568">SUM(E569:E587)</f>
        <v>524098</v>
      </c>
      <c r="F568" s="588">
        <f t="shared" si="133"/>
        <v>0</v>
      </c>
      <c r="G568" s="581">
        <f t="shared" si="133"/>
        <v>524098</v>
      </c>
      <c r="H568" s="582">
        <f>SUM(H569:H587)</f>
        <v>0</v>
      </c>
      <c r="I568" s="588">
        <f t="shared" si="133"/>
        <v>0</v>
      </c>
      <c r="J568" s="581">
        <f t="shared" si="133"/>
        <v>191610</v>
      </c>
      <c r="K568" s="582">
        <f t="shared" si="133"/>
        <v>0</v>
      </c>
      <c r="L568" s="579">
        <f t="shared" si="133"/>
        <v>191610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524098</v>
      </c>
      <c r="F569" s="152"/>
      <c r="G569" s="153">
        <v>524098</v>
      </c>
      <c r="H569" s="585">
        <v>0</v>
      </c>
      <c r="I569" s="152"/>
      <c r="J569" s="153">
        <v>524098</v>
      </c>
      <c r="K569" s="585">
        <v>0</v>
      </c>
      <c r="L569" s="1380">
        <f t="shared" si="121"/>
        <v>524098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-332488</v>
      </c>
      <c r="K575" s="1664">
        <v>0</v>
      </c>
      <c r="L575" s="1394">
        <f t="shared" si="134"/>
        <v>-332488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14" t="s">
        <v>967</v>
      </c>
      <c r="D588" s="180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14" t="s">
        <v>840</v>
      </c>
      <c r="D593" s="180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560825</v>
      </c>
      <c r="F599" s="664">
        <f t="shared" si="138"/>
        <v>36727</v>
      </c>
      <c r="G599" s="665">
        <f t="shared" si="138"/>
        <v>524098</v>
      </c>
      <c r="H599" s="666">
        <f t="shared" si="138"/>
        <v>0</v>
      </c>
      <c r="I599" s="664">
        <f t="shared" si="138"/>
        <v>20157</v>
      </c>
      <c r="J599" s="665">
        <f t="shared" si="138"/>
        <v>191610</v>
      </c>
      <c r="K599" s="667">
        <f t="shared" si="138"/>
        <v>0</v>
      </c>
      <c r="L599" s="663">
        <f t="shared" si="138"/>
        <v>211767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796"/>
      <c r="H602" s="1797"/>
      <c r="I602" s="1797"/>
      <c r="J602" s="179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784" t="s">
        <v>885</v>
      </c>
      <c r="H603" s="1784"/>
      <c r="I603" s="1784"/>
      <c r="J603" s="178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/>
      <c r="E605" s="672"/>
      <c r="F605" s="219" t="s">
        <v>887</v>
      </c>
      <c r="G605" s="1799"/>
      <c r="H605" s="1800"/>
      <c r="I605" s="1800"/>
      <c r="J605" s="1801"/>
      <c r="K605" s="103"/>
      <c r="L605" s="229"/>
      <c r="M605" s="7">
        <v>1</v>
      </c>
      <c r="N605" s="519"/>
    </row>
    <row r="606" spans="1:14" ht="21.75" customHeight="1">
      <c r="A606" s="23"/>
      <c r="B606" s="1782" t="s">
        <v>888</v>
      </c>
      <c r="C606" s="1783"/>
      <c r="D606" s="673" t="s">
        <v>889</v>
      </c>
      <c r="E606" s="674"/>
      <c r="F606" s="675"/>
      <c r="G606" s="1784" t="s">
        <v>885</v>
      </c>
      <c r="H606" s="1784"/>
      <c r="I606" s="1784"/>
      <c r="J606" s="1784"/>
      <c r="K606" s="103"/>
      <c r="L606" s="229"/>
      <c r="M606" s="7">
        <v>1</v>
      </c>
      <c r="N606" s="519"/>
    </row>
    <row r="607" spans="1:14" ht="24.75" customHeight="1">
      <c r="A607" s="36"/>
      <c r="B607" s="1785"/>
      <c r="C607" s="1786"/>
      <c r="D607" s="676" t="s">
        <v>890</v>
      </c>
      <c r="E607" s="677"/>
      <c r="F607" s="678"/>
      <c r="G607" s="679" t="s">
        <v>891</v>
      </c>
      <c r="H607" s="1787"/>
      <c r="I607" s="1788"/>
      <c r="J607" s="178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787"/>
      <c r="I609" s="1788"/>
      <c r="J609" s="1789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25" t="str">
        <f>$B$7</f>
        <v>ОТЧЕТНИ ДАННИ ПО ЕБК ЗА СМЕТКИТЕ ЗА СРЕДСТВАТА ОТ ЕВРОПЕЙСКИЯ СЪЮЗ - КСФ</v>
      </c>
      <c r="C621" s="1826"/>
      <c r="D621" s="1826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</c>
      <c r="N622" s="8"/>
    </row>
    <row r="623" spans="2:14" ht="15.75">
      <c r="B623" s="1817" t="str">
        <f>$B$9</f>
        <v>Симеоновград</v>
      </c>
      <c r="C623" s="1818"/>
      <c r="D623" s="1819"/>
      <c r="E623" s="115">
        <f>$E$9</f>
        <v>43101</v>
      </c>
      <c r="F623" s="227">
        <f>$F$9</f>
        <v>43159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76" t="str">
        <f>$B$12</f>
        <v>Симеоновград</v>
      </c>
      <c r="C626" s="1877"/>
      <c r="D626" s="1878"/>
      <c r="E626" s="411" t="s">
        <v>898</v>
      </c>
      <c r="F626" s="1361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719</v>
      </c>
      <c r="E630" s="1861" t="s">
        <v>2032</v>
      </c>
      <c r="F630" s="1862"/>
      <c r="G630" s="1862"/>
      <c r="H630" s="1863"/>
      <c r="I630" s="1870" t="s">
        <v>2033</v>
      </c>
      <c r="J630" s="1871"/>
      <c r="K630" s="1871"/>
      <c r="L630" s="1872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2"/>
      <c r="C633" s="1608" t="str">
        <f>VLOOKUP(D633,OP_LIST2,2,FALSE)</f>
        <v>98311</v>
      </c>
      <c r="D633" s="1453" t="s">
        <v>1245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</c>
      <c r="N633" s="8"/>
    </row>
    <row r="634" spans="2:14" ht="15.75">
      <c r="B634" s="1455"/>
      <c r="C634" s="1460">
        <f>VLOOKUP(D635,EBK_DEIN2,2,FALSE)</f>
        <v>1117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</c>
      <c r="N634" s="8"/>
    </row>
    <row r="635" spans="2:14" ht="15.75">
      <c r="B635" s="1451"/>
      <c r="C635" s="1587">
        <f>+C634</f>
        <v>1117</v>
      </c>
      <c r="D635" s="1453" t="s">
        <v>390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</c>
      <c r="N635" s="8"/>
    </row>
    <row r="636" spans="2:14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</c>
      <c r="N636" s="8"/>
    </row>
    <row r="637" spans="2:14" ht="15.75">
      <c r="B637" s="273">
        <v>100</v>
      </c>
      <c r="C637" s="1850" t="s">
        <v>751</v>
      </c>
      <c r="D637" s="1851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/>
      <c r="G638" s="153"/>
      <c r="H638" s="1419"/>
      <c r="I638" s="152"/>
      <c r="J638" s="153"/>
      <c r="K638" s="1419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846" t="s">
        <v>754</v>
      </c>
      <c r="D640" s="1847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/>
      <c r="J642" s="159"/>
      <c r="K642" s="1421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848" t="s">
        <v>195</v>
      </c>
      <c r="D646" s="1849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19"/>
      <c r="I647" s="152"/>
      <c r="J647" s="153"/>
      <c r="K647" s="1419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918</v>
      </c>
      <c r="E648" s="296">
        <f>F648+G648+H648</f>
        <v>0</v>
      </c>
      <c r="F648" s="158"/>
      <c r="G648" s="159"/>
      <c r="H648" s="1421"/>
      <c r="I648" s="158"/>
      <c r="J648" s="159"/>
      <c r="K648" s="1421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879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1"/>
      <c r="I650" s="158"/>
      <c r="J650" s="159"/>
      <c r="K650" s="1421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1"/>
      <c r="I651" s="158"/>
      <c r="J651" s="159"/>
      <c r="K651" s="1421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881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2"/>
      <c r="I653" s="173"/>
      <c r="J653" s="174"/>
      <c r="K653" s="1422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44" t="s">
        <v>200</v>
      </c>
      <c r="D654" s="1845"/>
      <c r="E654" s="311">
        <f>F654+G654+H654</f>
        <v>0</v>
      </c>
      <c r="F654" s="1423"/>
      <c r="G654" s="1424"/>
      <c r="H654" s="1425"/>
      <c r="I654" s="1423"/>
      <c r="J654" s="1424"/>
      <c r="K654" s="1425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846" t="s">
        <v>201</v>
      </c>
      <c r="D655" s="1847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19"/>
      <c r="I656" s="152"/>
      <c r="J656" s="153"/>
      <c r="K656" s="1419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1"/>
      <c r="I657" s="158"/>
      <c r="J657" s="159"/>
      <c r="K657" s="1421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1"/>
      <c r="I658" s="158"/>
      <c r="J658" s="159"/>
      <c r="K658" s="1421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1"/>
      <c r="I659" s="158"/>
      <c r="J659" s="159"/>
      <c r="K659" s="1421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1"/>
      <c r="I660" s="158"/>
      <c r="J660" s="159"/>
      <c r="K660" s="1421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0"/>
      <c r="I661" s="164"/>
      <c r="J661" s="165"/>
      <c r="K661" s="1420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29"/>
      <c r="I662" s="455"/>
      <c r="J662" s="456"/>
      <c r="K662" s="1429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6"/>
      <c r="I663" s="450"/>
      <c r="J663" s="451"/>
      <c r="K663" s="1426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29"/>
      <c r="I664" s="455"/>
      <c r="J664" s="456"/>
      <c r="K664" s="1429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1"/>
      <c r="I665" s="158"/>
      <c r="J665" s="159"/>
      <c r="K665" s="1421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882</v>
      </c>
      <c r="E666" s="327">
        <f>F666+G666+H666</f>
        <v>0</v>
      </c>
      <c r="F666" s="450"/>
      <c r="G666" s="451"/>
      <c r="H666" s="1426"/>
      <c r="I666" s="450"/>
      <c r="J666" s="451"/>
      <c r="K666" s="1426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29"/>
      <c r="I667" s="455"/>
      <c r="J667" s="456"/>
      <c r="K667" s="1429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808</v>
      </c>
      <c r="E668" s="327">
        <f>F668+G668+H668</f>
        <v>0</v>
      </c>
      <c r="F668" s="450"/>
      <c r="G668" s="451"/>
      <c r="H668" s="1426"/>
      <c r="I668" s="450"/>
      <c r="J668" s="451"/>
      <c r="K668" s="1426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1"/>
      <c r="G669" s="602"/>
      <c r="H669" s="1428"/>
      <c r="I669" s="601"/>
      <c r="J669" s="602"/>
      <c r="K669" s="1428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>F670+G670+H670</f>
        <v>0</v>
      </c>
      <c r="F670" s="455"/>
      <c r="G670" s="456"/>
      <c r="H670" s="1429"/>
      <c r="I670" s="455"/>
      <c r="J670" s="456"/>
      <c r="K670" s="1429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1"/>
      <c r="I671" s="158"/>
      <c r="J671" s="159"/>
      <c r="K671" s="1421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2"/>
      <c r="I672" s="173"/>
      <c r="J672" s="174"/>
      <c r="K672" s="1422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40" t="s">
        <v>275</v>
      </c>
      <c r="D673" s="1841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40" t="s">
        <v>729</v>
      </c>
      <c r="D677" s="1841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40" t="s">
        <v>220</v>
      </c>
      <c r="D683" s="1841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19"/>
      <c r="I684" s="152"/>
      <c r="J684" s="153"/>
      <c r="K684" s="1419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2"/>
      <c r="I685" s="173"/>
      <c r="J685" s="174"/>
      <c r="K685" s="1422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40" t="s">
        <v>222</v>
      </c>
      <c r="D686" s="1841"/>
      <c r="E686" s="311">
        <f>F686+G686+H686</f>
        <v>0</v>
      </c>
      <c r="F686" s="1423"/>
      <c r="G686" s="1424"/>
      <c r="H686" s="1425"/>
      <c r="I686" s="1423"/>
      <c r="J686" s="1424"/>
      <c r="K686" s="1425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42" t="s">
        <v>223</v>
      </c>
      <c r="D687" s="1843"/>
      <c r="E687" s="311">
        <f>F687+G687+H687</f>
        <v>0</v>
      </c>
      <c r="F687" s="1423"/>
      <c r="G687" s="1424"/>
      <c r="H687" s="1425"/>
      <c r="I687" s="1423"/>
      <c r="J687" s="1424"/>
      <c r="K687" s="1425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42" t="s">
        <v>224</v>
      </c>
      <c r="D688" s="1843"/>
      <c r="E688" s="311">
        <f>F688+G688+H688</f>
        <v>0</v>
      </c>
      <c r="F688" s="1423"/>
      <c r="G688" s="1424"/>
      <c r="H688" s="1425"/>
      <c r="I688" s="1423"/>
      <c r="J688" s="1424"/>
      <c r="K688" s="1425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42" t="s">
        <v>1676</v>
      </c>
      <c r="D689" s="1843"/>
      <c r="E689" s="311">
        <f>F689+G689+H689</f>
        <v>0</v>
      </c>
      <c r="F689" s="1423"/>
      <c r="G689" s="1424"/>
      <c r="H689" s="1425"/>
      <c r="I689" s="1423"/>
      <c r="J689" s="1424"/>
      <c r="K689" s="1425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40" t="s">
        <v>225</v>
      </c>
      <c r="D690" s="1841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>F691+G691+H691</f>
        <v>0</v>
      </c>
      <c r="F691" s="152"/>
      <c r="G691" s="153"/>
      <c r="H691" s="1419"/>
      <c r="I691" s="152"/>
      <c r="J691" s="153"/>
      <c r="K691" s="1419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19"/>
      <c r="I692" s="152"/>
      <c r="J692" s="153"/>
      <c r="K692" s="1419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6"/>
      <c r="I693" s="450"/>
      <c r="J693" s="451"/>
      <c r="K693" s="1426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7"/>
      <c r="G694" s="638"/>
      <c r="H694" s="1427"/>
      <c r="I694" s="637"/>
      <c r="J694" s="638"/>
      <c r="K694" s="1427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1"/>
      <c r="G695" s="602"/>
      <c r="H695" s="1428"/>
      <c r="I695" s="601"/>
      <c r="J695" s="602"/>
      <c r="K695" s="1428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2011</v>
      </c>
      <c r="E696" s="321">
        <f>F696+G696+H696</f>
        <v>0</v>
      </c>
      <c r="F696" s="455"/>
      <c r="G696" s="456"/>
      <c r="H696" s="1429"/>
      <c r="I696" s="455"/>
      <c r="J696" s="456"/>
      <c r="K696" s="1429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29"/>
      <c r="I697" s="455"/>
      <c r="J697" s="456"/>
      <c r="K697" s="1429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2"/>
      <c r="I698" s="173"/>
      <c r="J698" s="174"/>
      <c r="K698" s="1422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722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1673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40" t="s">
        <v>237</v>
      </c>
      <c r="D706" s="1841"/>
      <c r="E706" s="311">
        <f>F706+G706+H706</f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40" t="s">
        <v>238</v>
      </c>
      <c r="D707" s="1841"/>
      <c r="E707" s="311">
        <f>F707+G707+H707</f>
        <v>0</v>
      </c>
      <c r="F707" s="1423"/>
      <c r="G707" s="1424"/>
      <c r="H707" s="1425"/>
      <c r="I707" s="1423"/>
      <c r="J707" s="1424"/>
      <c r="K707" s="1425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40" t="s">
        <v>239</v>
      </c>
      <c r="D708" s="1841"/>
      <c r="E708" s="311">
        <f>F708+G708+H708</f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40" t="s">
        <v>240</v>
      </c>
      <c r="D709" s="1841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19"/>
      <c r="I710" s="152"/>
      <c r="J710" s="153"/>
      <c r="K710" s="1419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1"/>
      <c r="I711" s="158"/>
      <c r="J711" s="159"/>
      <c r="K711" s="1421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1"/>
      <c r="I712" s="158"/>
      <c r="J712" s="159"/>
      <c r="K712" s="1421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1"/>
      <c r="I713" s="158"/>
      <c r="J713" s="159"/>
      <c r="K713" s="1421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1"/>
      <c r="I714" s="158"/>
      <c r="J714" s="159"/>
      <c r="K714" s="1421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2"/>
      <c r="I715" s="173"/>
      <c r="J715" s="174"/>
      <c r="K715" s="1422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40" t="s">
        <v>1677</v>
      </c>
      <c r="D716" s="1841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1"/>
      <c r="I718" s="158"/>
      <c r="J718" s="159"/>
      <c r="K718" s="1421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2"/>
      <c r="I719" s="173"/>
      <c r="J719" s="174"/>
      <c r="K719" s="1422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40" t="s">
        <v>1674</v>
      </c>
      <c r="D720" s="1841"/>
      <c r="E720" s="311">
        <f>F720+G720+H720</f>
        <v>0</v>
      </c>
      <c r="F720" s="1423"/>
      <c r="G720" s="1424"/>
      <c r="H720" s="1425"/>
      <c r="I720" s="1423"/>
      <c r="J720" s="1424"/>
      <c r="K720" s="1425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40" t="s">
        <v>1675</v>
      </c>
      <c r="D721" s="1841"/>
      <c r="E721" s="311">
        <f>F721+G721+H721</f>
        <v>0</v>
      </c>
      <c r="F721" s="1423"/>
      <c r="G721" s="1424"/>
      <c r="H721" s="1425"/>
      <c r="I721" s="1423"/>
      <c r="J721" s="1424"/>
      <c r="K721" s="1425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42" t="s">
        <v>250</v>
      </c>
      <c r="D722" s="1843"/>
      <c r="E722" s="311">
        <f>F722+G722+H722</f>
        <v>0</v>
      </c>
      <c r="F722" s="1423"/>
      <c r="G722" s="1424"/>
      <c r="H722" s="1425"/>
      <c r="I722" s="1423"/>
      <c r="J722" s="1424"/>
      <c r="K722" s="1425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40" t="s">
        <v>276</v>
      </c>
      <c r="D723" s="1841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38" t="s">
        <v>251</v>
      </c>
      <c r="D726" s="1839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38" t="s">
        <v>252</v>
      </c>
      <c r="D727" s="1839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19"/>
      <c r="I728" s="152"/>
      <c r="J728" s="153"/>
      <c r="K728" s="1419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1"/>
      <c r="I729" s="158"/>
      <c r="J729" s="159"/>
      <c r="K729" s="1421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1"/>
      <c r="I730" s="158"/>
      <c r="J730" s="159"/>
      <c r="K730" s="1421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1"/>
      <c r="I731" s="158"/>
      <c r="J731" s="159"/>
      <c r="K731" s="1421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1"/>
      <c r="I732" s="158"/>
      <c r="J732" s="159"/>
      <c r="K732" s="1421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1"/>
      <c r="I733" s="158"/>
      <c r="J733" s="159"/>
      <c r="K733" s="1421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2"/>
      <c r="I734" s="173"/>
      <c r="J734" s="174"/>
      <c r="K734" s="1422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38" t="s">
        <v>632</v>
      </c>
      <c r="D735" s="1839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38" t="s">
        <v>692</v>
      </c>
      <c r="D738" s="1839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40" t="s">
        <v>693</v>
      </c>
      <c r="D739" s="1841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33" t="s">
        <v>923</v>
      </c>
      <c r="D744" s="1834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3"/>
      <c r="C748" s="1835" t="s">
        <v>701</v>
      </c>
      <c r="D748" s="1836"/>
      <c r="E748" s="1439"/>
      <c r="F748" s="1439"/>
      <c r="G748" s="1439"/>
      <c r="H748" s="1439"/>
      <c r="I748" s="1439"/>
      <c r="J748" s="1439"/>
      <c r="K748" s="1439"/>
      <c r="L748" s="1440"/>
      <c r="M748" s="12">
        <f>(IF($E748&lt;&gt;0,$M$2,IF($L748&lt;&gt;0,$M$2,"")))</f>
      </c>
      <c r="N748" s="13"/>
    </row>
    <row r="749" spans="2:14" ht="15.75">
      <c r="B749" s="382">
        <v>98</v>
      </c>
      <c r="C749" s="1835" t="s">
        <v>701</v>
      </c>
      <c r="D749" s="1836"/>
      <c r="E749" s="383">
        <f>F749+G749+H749</f>
        <v>0</v>
      </c>
      <c r="F749" s="1430">
        <v>0</v>
      </c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4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  <c r="N758" s="8"/>
    </row>
    <row r="759" spans="2:14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  <c r="N759" s="8"/>
    </row>
    <row r="760" spans="2:14" ht="15.75">
      <c r="B760" s="1825" t="str">
        <f>$B$7</f>
        <v>ОТЧЕТНИ ДАННИ ПО ЕБК ЗА СМЕТКИТЕ ЗА СРЕДСТВАТА ОТ ЕВРОПЕЙСКИЯ СЪЮЗ - КСФ</v>
      </c>
      <c r="C760" s="1826"/>
      <c r="D760" s="1826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  <c r="N760" s="8"/>
    </row>
    <row r="761" spans="2:14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  <c r="N761" s="8"/>
    </row>
    <row r="762" spans="2:14" ht="15.75">
      <c r="B762" s="1817" t="str">
        <f>$B$9</f>
        <v>Симеоновград</v>
      </c>
      <c r="C762" s="1818"/>
      <c r="D762" s="1819"/>
      <c r="E762" s="115">
        <f>$E$9</f>
        <v>43101</v>
      </c>
      <c r="F762" s="227">
        <f>$F$9</f>
        <v>43159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  <c r="N762" s="8"/>
    </row>
    <row r="763" spans="2:14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  <c r="N763" s="8"/>
    </row>
    <row r="764" spans="2:14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  <c r="N764" s="8"/>
    </row>
    <row r="765" spans="2:14" ht="15.75">
      <c r="B765" s="1876" t="str">
        <f>$B$12</f>
        <v>Симеоновград</v>
      </c>
      <c r="C765" s="1877"/>
      <c r="D765" s="1878"/>
      <c r="E765" s="411" t="s">
        <v>898</v>
      </c>
      <c r="F765" s="1361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  <c r="N765" s="8"/>
    </row>
    <row r="766" spans="2:14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  <c r="N766" s="8"/>
    </row>
    <row r="767" spans="2:14" ht="15.7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  <c r="N767" s="8"/>
    </row>
    <row r="768" spans="2:14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  <c r="N768" s="8"/>
    </row>
    <row r="769" spans="2:14" ht="15.75">
      <c r="B769" s="248"/>
      <c r="C769" s="249"/>
      <c r="D769" s="250" t="s">
        <v>719</v>
      </c>
      <c r="E769" s="1861" t="s">
        <v>2032</v>
      </c>
      <c r="F769" s="1862"/>
      <c r="G769" s="1862"/>
      <c r="H769" s="1863"/>
      <c r="I769" s="1870" t="s">
        <v>2033</v>
      </c>
      <c r="J769" s="1871"/>
      <c r="K769" s="1871"/>
      <c r="L769" s="1872"/>
      <c r="M769" s="7">
        <f>(IF($E892&lt;&gt;0,$M$2,IF($L892&lt;&gt;0,$M$2,"")))</f>
        <v>1</v>
      </c>
      <c r="N769" s="8"/>
    </row>
    <row r="770" spans="2:14" ht="15.7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  <c r="N770" s="8"/>
    </row>
    <row r="771" spans="2:14" ht="15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  <c r="N771" s="8"/>
    </row>
    <row r="772" spans="2:14" ht="15.75">
      <c r="B772" s="1452"/>
      <c r="C772" s="1608">
        <f>VLOOKUP(D772,OP_LIST2,2,FALSE)</f>
        <v>98315</v>
      </c>
      <c r="D772" s="1453" t="s">
        <v>1251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  <c r="N772" s="8"/>
    </row>
    <row r="773" spans="2:14" ht="15.75">
      <c r="B773" s="1455"/>
      <c r="C773" s="1460">
        <f>VLOOKUP(D774,EBK_DEIN2,2,FALSE)</f>
        <v>5524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  <c r="N773" s="8"/>
    </row>
    <row r="774" spans="2:14" ht="15.75">
      <c r="B774" s="1451"/>
      <c r="C774" s="1587">
        <f>+C773</f>
        <v>5524</v>
      </c>
      <c r="D774" s="1453" t="s">
        <v>563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  <c r="N774" s="8"/>
    </row>
    <row r="775" spans="2:14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  <c r="N775" s="8"/>
    </row>
    <row r="776" spans="2:14" ht="15.75">
      <c r="B776" s="273">
        <v>100</v>
      </c>
      <c r="C776" s="1850" t="s">
        <v>751</v>
      </c>
      <c r="D776" s="1851"/>
      <c r="E776" s="274">
        <f>SUM(E777:E778)</f>
        <v>0</v>
      </c>
      <c r="F776" s="275">
        <f>SUM(F777:F778)</f>
        <v>0</v>
      </c>
      <c r="G776" s="276">
        <f>SUM(G777:G778)</f>
        <v>0</v>
      </c>
      <c r="H776" s="277">
        <f>SUM(H777:H778)</f>
        <v>0</v>
      </c>
      <c r="I776" s="275">
        <f>SUM(I777:I778)</f>
        <v>0</v>
      </c>
      <c r="J776" s="276">
        <f>SUM(J777:J778)</f>
        <v>0</v>
      </c>
      <c r="K776" s="277">
        <f>SUM(K777:K778)</f>
        <v>0</v>
      </c>
      <c r="L776" s="274">
        <f>SUM(L777:L778)</f>
        <v>0</v>
      </c>
      <c r="M776" s="12">
        <f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/>
      <c r="H777" s="1419"/>
      <c r="I777" s="152"/>
      <c r="J777" s="153"/>
      <c r="K777" s="1419"/>
      <c r="L777" s="282">
        <f>I777+J777+K777</f>
        <v>0</v>
      </c>
      <c r="M777" s="12">
        <f>(IF($E777&lt;&gt;0,$M$2,IF($L777&lt;&gt;0,$M$2,"")))</f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>(IF($E778&lt;&gt;0,$M$2,IF($L778&lt;&gt;0,$M$2,"")))</f>
      </c>
      <c r="N778" s="13"/>
    </row>
    <row r="779" spans="2:14" ht="15.75">
      <c r="B779" s="273">
        <v>200</v>
      </c>
      <c r="C779" s="1846" t="s">
        <v>754</v>
      </c>
      <c r="D779" s="1847"/>
      <c r="E779" s="274">
        <f>SUM(E780:E784)</f>
        <v>8480</v>
      </c>
      <c r="F779" s="275">
        <f>SUM(F780:F784)</f>
        <v>0</v>
      </c>
      <c r="G779" s="276">
        <f>SUM(G780:G784)</f>
        <v>8480</v>
      </c>
      <c r="H779" s="277">
        <f>SUM(H780:H784)</f>
        <v>0</v>
      </c>
      <c r="I779" s="275">
        <f>SUM(I780:I784)</f>
        <v>0</v>
      </c>
      <c r="J779" s="276">
        <f>SUM(J780:J784)</f>
        <v>8480</v>
      </c>
      <c r="K779" s="277">
        <f>SUM(K780:K784)</f>
        <v>0</v>
      </c>
      <c r="L779" s="274">
        <f>SUM(L780:L784)</f>
        <v>8480</v>
      </c>
      <c r="M779" s="12">
        <f>(IF($E779&lt;&gt;0,$M$2,IF($L779&lt;&gt;0,$M$2,"")))</f>
        <v>1</v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>(IF($E780&lt;&gt;0,$M$2,IF($L780&lt;&gt;0,$M$2,"")))</f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8480</v>
      </c>
      <c r="F781" s="158"/>
      <c r="G781" s="159">
        <v>8480</v>
      </c>
      <c r="H781" s="1421"/>
      <c r="I781" s="158"/>
      <c r="J781" s="159">
        <v>8480</v>
      </c>
      <c r="K781" s="1421"/>
      <c r="L781" s="296">
        <f>I781+J781+K781</f>
        <v>8480</v>
      </c>
      <c r="M781" s="12">
        <f>(IF($E781&lt;&gt;0,$M$2,IF($L781&lt;&gt;0,$M$2,"")))</f>
        <v>1</v>
      </c>
      <c r="N781" s="13"/>
    </row>
    <row r="782" spans="2:14" ht="15.7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>(IF($E782&lt;&gt;0,$M$2,IF($L782&lt;&gt;0,$M$2,"")))</f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>(IF($E783&lt;&gt;0,$M$2,IF($L783&lt;&gt;0,$M$2,"")))</f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>(IF($E784&lt;&gt;0,$M$2,IF($L784&lt;&gt;0,$M$2,"")))</f>
      </c>
      <c r="N784" s="13"/>
    </row>
    <row r="785" spans="2:14" ht="15.75">
      <c r="B785" s="273">
        <v>500</v>
      </c>
      <c r="C785" s="1848" t="s">
        <v>195</v>
      </c>
      <c r="D785" s="1849"/>
      <c r="E785" s="274">
        <f>SUM(E786:E792)</f>
        <v>0</v>
      </c>
      <c r="F785" s="275">
        <f>SUM(F786:F792)</f>
        <v>0</v>
      </c>
      <c r="G785" s="276">
        <f>SUM(G786:G792)</f>
        <v>0</v>
      </c>
      <c r="H785" s="277">
        <f>SUM(H786:H792)</f>
        <v>0</v>
      </c>
      <c r="I785" s="275">
        <f>SUM(I786:I792)</f>
        <v>0</v>
      </c>
      <c r="J785" s="276">
        <f>SUM(J786:J792)</f>
        <v>0</v>
      </c>
      <c r="K785" s="277">
        <f>SUM(K786:K792)</f>
        <v>0</v>
      </c>
      <c r="L785" s="274">
        <f>SUM(L786:L792)</f>
        <v>0</v>
      </c>
      <c r="M785" s="12">
        <f>(IF($E785&lt;&gt;0,$M$2,IF($L785&lt;&gt;0,$M$2,"")))</f>
      </c>
      <c r="N785" s="13"/>
    </row>
    <row r="786" spans="2:14" ht="15.75">
      <c r="B786" s="292"/>
      <c r="C786" s="303">
        <v>551</v>
      </c>
      <c r="D786" s="304" t="s">
        <v>196</v>
      </c>
      <c r="E786" s="282">
        <f>F786+G786+H786</f>
        <v>0</v>
      </c>
      <c r="F786" s="152"/>
      <c r="G786" s="153"/>
      <c r="H786" s="1419"/>
      <c r="I786" s="152"/>
      <c r="J786" s="153"/>
      <c r="K786" s="1419"/>
      <c r="L786" s="282">
        <f>I786+J786+K786</f>
        <v>0</v>
      </c>
      <c r="M786" s="12">
        <f>(IF($E786&lt;&gt;0,$M$2,IF($L786&lt;&gt;0,$M$2,"")))</f>
      </c>
      <c r="N786" s="13"/>
    </row>
    <row r="787" spans="2:14" ht="15.75">
      <c r="B787" s="292"/>
      <c r="C787" s="305">
        <v>552</v>
      </c>
      <c r="D787" s="306" t="s">
        <v>918</v>
      </c>
      <c r="E787" s="296">
        <f>F787+G787+H787</f>
        <v>0</v>
      </c>
      <c r="F787" s="158"/>
      <c r="G787" s="159"/>
      <c r="H787" s="1421"/>
      <c r="I787" s="158"/>
      <c r="J787" s="159"/>
      <c r="K787" s="1421"/>
      <c r="L787" s="296">
        <f>I787+J787+K787</f>
        <v>0</v>
      </c>
      <c r="M787" s="12">
        <f>(IF($E787&lt;&gt;0,$M$2,IF($L787&lt;&gt;0,$M$2,"")))</f>
      </c>
      <c r="N787" s="13"/>
    </row>
    <row r="788" spans="2:14" ht="15.75">
      <c r="B788" s="307"/>
      <c r="C788" s="305">
        <v>558</v>
      </c>
      <c r="D788" s="308" t="s">
        <v>879</v>
      </c>
      <c r="E788" s="296">
        <f>F788+G788+H788</f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>I788+J788+K788</f>
        <v>0</v>
      </c>
      <c r="M788" s="12">
        <f>(IF($E788&lt;&gt;0,$M$2,IF($L788&lt;&gt;0,$M$2,"")))</f>
      </c>
      <c r="N788" s="13"/>
    </row>
    <row r="789" spans="2:14" ht="15.75">
      <c r="B789" s="307"/>
      <c r="C789" s="305">
        <v>560</v>
      </c>
      <c r="D789" s="308" t="s">
        <v>197</v>
      </c>
      <c r="E789" s="296">
        <f>F789+G789+H789</f>
        <v>0</v>
      </c>
      <c r="F789" s="158"/>
      <c r="G789" s="159"/>
      <c r="H789" s="1421"/>
      <c r="I789" s="158"/>
      <c r="J789" s="159"/>
      <c r="K789" s="1421"/>
      <c r="L789" s="296">
        <f>I789+J789+K789</f>
        <v>0</v>
      </c>
      <c r="M789" s="12">
        <f>(IF($E789&lt;&gt;0,$M$2,IF($L789&lt;&gt;0,$M$2,"")))</f>
      </c>
      <c r="N789" s="13"/>
    </row>
    <row r="790" spans="2:14" ht="15.75">
      <c r="B790" s="307"/>
      <c r="C790" s="305">
        <v>580</v>
      </c>
      <c r="D790" s="306" t="s">
        <v>198</v>
      </c>
      <c r="E790" s="296">
        <f>F790+G790+H790</f>
        <v>0</v>
      </c>
      <c r="F790" s="158"/>
      <c r="G790" s="159"/>
      <c r="H790" s="1421"/>
      <c r="I790" s="158"/>
      <c r="J790" s="159"/>
      <c r="K790" s="1421"/>
      <c r="L790" s="296">
        <f>I790+J790+K790</f>
        <v>0</v>
      </c>
      <c r="M790" s="12">
        <f>(IF($E790&lt;&gt;0,$M$2,IF($L790&lt;&gt;0,$M$2,"")))</f>
      </c>
      <c r="N790" s="13"/>
    </row>
    <row r="791" spans="2:14" ht="15.75">
      <c r="B791" s="292"/>
      <c r="C791" s="305">
        <v>588</v>
      </c>
      <c r="D791" s="306" t="s">
        <v>881</v>
      </c>
      <c r="E791" s="296">
        <f>F791+G791+H791</f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>I791+J791+K791</f>
        <v>0</v>
      </c>
      <c r="M791" s="12">
        <f>(IF($E791&lt;&gt;0,$M$2,IF($L791&lt;&gt;0,$M$2,"")))</f>
      </c>
      <c r="N791" s="13"/>
    </row>
    <row r="792" spans="2:14" ht="15.75">
      <c r="B792" s="292"/>
      <c r="C792" s="309">
        <v>590</v>
      </c>
      <c r="D792" s="310" t="s">
        <v>199</v>
      </c>
      <c r="E792" s="288">
        <f>F792+G792+H792</f>
        <v>0</v>
      </c>
      <c r="F792" s="173"/>
      <c r="G792" s="174"/>
      <c r="H792" s="1422"/>
      <c r="I792" s="173"/>
      <c r="J792" s="174"/>
      <c r="K792" s="1422"/>
      <c r="L792" s="288">
        <f>I792+J792+K792</f>
        <v>0</v>
      </c>
      <c r="M792" s="12">
        <f>(IF($E792&lt;&gt;0,$M$2,IF($L792&lt;&gt;0,$M$2,"")))</f>
      </c>
      <c r="N792" s="13"/>
    </row>
    <row r="793" spans="2:14" ht="15.75">
      <c r="B793" s="273">
        <v>800</v>
      </c>
      <c r="C793" s="1844" t="s">
        <v>200</v>
      </c>
      <c r="D793" s="1845"/>
      <c r="E793" s="311">
        <f>F793+G793+H793</f>
        <v>0</v>
      </c>
      <c r="F793" s="1423"/>
      <c r="G793" s="1424"/>
      <c r="H793" s="1425"/>
      <c r="I793" s="1423"/>
      <c r="J793" s="1424"/>
      <c r="K793" s="1425"/>
      <c r="L793" s="311">
        <f>I793+J793+K793</f>
        <v>0</v>
      </c>
      <c r="M793" s="12">
        <f>(IF($E793&lt;&gt;0,$M$2,IF($L793&lt;&gt;0,$M$2,"")))</f>
      </c>
      <c r="N793" s="13"/>
    </row>
    <row r="794" spans="2:14" ht="15.75">
      <c r="B794" s="273">
        <v>1000</v>
      </c>
      <c r="C794" s="1846" t="s">
        <v>201</v>
      </c>
      <c r="D794" s="1847"/>
      <c r="E794" s="311">
        <f>SUM(E795:E811)</f>
        <v>914118</v>
      </c>
      <c r="F794" s="275">
        <f>SUM(F795:F811)</f>
        <v>0</v>
      </c>
      <c r="G794" s="276">
        <f>SUM(G795:G811)</f>
        <v>914118</v>
      </c>
      <c r="H794" s="277">
        <f>SUM(H795:H811)</f>
        <v>0</v>
      </c>
      <c r="I794" s="275">
        <f>SUM(I795:I811)</f>
        <v>0</v>
      </c>
      <c r="J794" s="276">
        <f>SUM(J795:J811)</f>
        <v>147528</v>
      </c>
      <c r="K794" s="277">
        <f>SUM(K795:K811)</f>
        <v>0</v>
      </c>
      <c r="L794" s="311">
        <f>SUM(L795:L811)</f>
        <v>147528</v>
      </c>
      <c r="M794" s="12">
        <f>(IF($E794&lt;&gt;0,$M$2,IF($L794&lt;&gt;0,$M$2,"")))</f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>F795+G795+H795</f>
        <v>838725</v>
      </c>
      <c r="F795" s="152"/>
      <c r="G795" s="153">
        <v>838725</v>
      </c>
      <c r="H795" s="1419"/>
      <c r="I795" s="152"/>
      <c r="J795" s="153">
        <v>141825</v>
      </c>
      <c r="K795" s="1419"/>
      <c r="L795" s="282">
        <f>I795+J795+K795</f>
        <v>141825</v>
      </c>
      <c r="M795" s="12">
        <f>(IF($E795&lt;&gt;0,$M$2,IF($L795&lt;&gt;0,$M$2,"")))</f>
        <v>1</v>
      </c>
      <c r="N795" s="13"/>
    </row>
    <row r="796" spans="2:14" ht="15.75">
      <c r="B796" s="293"/>
      <c r="C796" s="294">
        <v>1012</v>
      </c>
      <c r="D796" s="295" t="s">
        <v>203</v>
      </c>
      <c r="E796" s="296">
        <f>F796+G796+H796</f>
        <v>0</v>
      </c>
      <c r="F796" s="158"/>
      <c r="G796" s="159"/>
      <c r="H796" s="1421"/>
      <c r="I796" s="158"/>
      <c r="J796" s="159"/>
      <c r="K796" s="1421"/>
      <c r="L796" s="296">
        <f>I796+J796+K796</f>
        <v>0</v>
      </c>
      <c r="M796" s="12">
        <f>(IF($E796&lt;&gt;0,$M$2,IF($L796&lt;&gt;0,$M$2,"")))</f>
      </c>
      <c r="N796" s="13"/>
    </row>
    <row r="797" spans="2:14" ht="15.75">
      <c r="B797" s="293"/>
      <c r="C797" s="294">
        <v>1013</v>
      </c>
      <c r="D797" s="295" t="s">
        <v>204</v>
      </c>
      <c r="E797" s="296">
        <f>F797+G797+H797</f>
        <v>0</v>
      </c>
      <c r="F797" s="158"/>
      <c r="G797" s="159"/>
      <c r="H797" s="1421"/>
      <c r="I797" s="158"/>
      <c r="J797" s="159"/>
      <c r="K797" s="1421"/>
      <c r="L797" s="296">
        <f>I797+J797+K797</f>
        <v>0</v>
      </c>
      <c r="M797" s="12">
        <f>(IF($E797&lt;&gt;0,$M$2,IF($L797&lt;&gt;0,$M$2,"")))</f>
      </c>
      <c r="N797" s="13"/>
    </row>
    <row r="798" spans="2:14" ht="15.75">
      <c r="B798" s="293"/>
      <c r="C798" s="294">
        <v>1014</v>
      </c>
      <c r="D798" s="295" t="s">
        <v>205</v>
      </c>
      <c r="E798" s="296">
        <f>F798+G798+H798</f>
        <v>0</v>
      </c>
      <c r="F798" s="158"/>
      <c r="G798" s="159"/>
      <c r="H798" s="1421"/>
      <c r="I798" s="158"/>
      <c r="J798" s="159"/>
      <c r="K798" s="1421"/>
      <c r="L798" s="296">
        <f>I798+J798+K798</f>
        <v>0</v>
      </c>
      <c r="M798" s="12">
        <f>(IF($E798&lt;&gt;0,$M$2,IF($L798&lt;&gt;0,$M$2,"")))</f>
      </c>
      <c r="N798" s="13"/>
    </row>
    <row r="799" spans="2:14" ht="15.75">
      <c r="B799" s="293"/>
      <c r="C799" s="294">
        <v>1015</v>
      </c>
      <c r="D799" s="295" t="s">
        <v>206</v>
      </c>
      <c r="E799" s="296">
        <f>F799+G799+H799</f>
        <v>30</v>
      </c>
      <c r="F799" s="158"/>
      <c r="G799" s="159">
        <v>30</v>
      </c>
      <c r="H799" s="1421"/>
      <c r="I799" s="158"/>
      <c r="J799" s="159">
        <v>30</v>
      </c>
      <c r="K799" s="1421"/>
      <c r="L799" s="296">
        <f>I799+J799+K799</f>
        <v>30</v>
      </c>
      <c r="M799" s="12">
        <f>(IF($E799&lt;&gt;0,$M$2,IF($L799&lt;&gt;0,$M$2,"")))</f>
        <v>1</v>
      </c>
      <c r="N799" s="13"/>
    </row>
    <row r="800" spans="2:14" ht="15.75">
      <c r="B800" s="293"/>
      <c r="C800" s="313">
        <v>1016</v>
      </c>
      <c r="D800" s="314" t="s">
        <v>207</v>
      </c>
      <c r="E800" s="315">
        <f>F800+G800+H800</f>
        <v>0</v>
      </c>
      <c r="F800" s="164"/>
      <c r="G800" s="165"/>
      <c r="H800" s="1420"/>
      <c r="I800" s="164"/>
      <c r="J800" s="165"/>
      <c r="K800" s="1420"/>
      <c r="L800" s="315">
        <f>I800+J800+K800</f>
        <v>0</v>
      </c>
      <c r="M800" s="12">
        <f>(IF($E800&lt;&gt;0,$M$2,IF($L800&lt;&gt;0,$M$2,"")))</f>
      </c>
      <c r="N800" s="13"/>
    </row>
    <row r="801" spans="2:14" ht="15.75">
      <c r="B801" s="279"/>
      <c r="C801" s="319">
        <v>1020</v>
      </c>
      <c r="D801" s="320" t="s">
        <v>208</v>
      </c>
      <c r="E801" s="321">
        <f>F801+G801+H801</f>
        <v>5673</v>
      </c>
      <c r="F801" s="455"/>
      <c r="G801" s="456">
        <v>5673</v>
      </c>
      <c r="H801" s="1429"/>
      <c r="I801" s="455"/>
      <c r="J801" s="456">
        <v>5673</v>
      </c>
      <c r="K801" s="1429"/>
      <c r="L801" s="321">
        <f>I801+J801+K801</f>
        <v>5673</v>
      </c>
      <c r="M801" s="12">
        <f>(IF($E801&lt;&gt;0,$M$2,IF($L801&lt;&gt;0,$M$2,"")))</f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>F802+G802+H802</f>
        <v>0</v>
      </c>
      <c r="F802" s="450"/>
      <c r="G802" s="451"/>
      <c r="H802" s="1426"/>
      <c r="I802" s="450"/>
      <c r="J802" s="451"/>
      <c r="K802" s="1426"/>
      <c r="L802" s="327">
        <f>I802+J802+K802</f>
        <v>0</v>
      </c>
      <c r="M802" s="12">
        <f>(IF($E802&lt;&gt;0,$M$2,IF($L802&lt;&gt;0,$M$2,"")))</f>
      </c>
      <c r="N802" s="13"/>
    </row>
    <row r="803" spans="2:14" ht="15.75">
      <c r="B803" s="293"/>
      <c r="C803" s="319">
        <v>1051</v>
      </c>
      <c r="D803" s="332" t="s">
        <v>210</v>
      </c>
      <c r="E803" s="321">
        <f>F803+G803+H803</f>
        <v>0</v>
      </c>
      <c r="F803" s="455"/>
      <c r="G803" s="456"/>
      <c r="H803" s="1429"/>
      <c r="I803" s="455"/>
      <c r="J803" s="456"/>
      <c r="K803" s="1429"/>
      <c r="L803" s="321">
        <f>I803+J803+K803</f>
        <v>0</v>
      </c>
      <c r="M803" s="12">
        <f>(IF($E803&lt;&gt;0,$M$2,IF($L803&lt;&gt;0,$M$2,"")))</f>
      </c>
      <c r="N803" s="13"/>
    </row>
    <row r="804" spans="2:14" ht="15.75">
      <c r="B804" s="293"/>
      <c r="C804" s="294">
        <v>1052</v>
      </c>
      <c r="D804" s="295" t="s">
        <v>211</v>
      </c>
      <c r="E804" s="296">
        <f>F804+G804+H804</f>
        <v>0</v>
      </c>
      <c r="F804" s="158"/>
      <c r="G804" s="159"/>
      <c r="H804" s="1421"/>
      <c r="I804" s="158"/>
      <c r="J804" s="159"/>
      <c r="K804" s="1421"/>
      <c r="L804" s="296">
        <f>I804+J804+K804</f>
        <v>0</v>
      </c>
      <c r="M804" s="12">
        <f>(IF($E804&lt;&gt;0,$M$2,IF($L804&lt;&gt;0,$M$2,"")))</f>
      </c>
      <c r="N804" s="13"/>
    </row>
    <row r="805" spans="2:14" ht="15.75">
      <c r="B805" s="293"/>
      <c r="C805" s="325">
        <v>1053</v>
      </c>
      <c r="D805" s="326" t="s">
        <v>882</v>
      </c>
      <c r="E805" s="327">
        <f>F805+G805+H805</f>
        <v>0</v>
      </c>
      <c r="F805" s="450"/>
      <c r="G805" s="451"/>
      <c r="H805" s="1426"/>
      <c r="I805" s="450"/>
      <c r="J805" s="451"/>
      <c r="K805" s="1426"/>
      <c r="L805" s="327">
        <f>I805+J805+K805</f>
        <v>0</v>
      </c>
      <c r="M805" s="12">
        <f>(IF($E805&lt;&gt;0,$M$2,IF($L805&lt;&gt;0,$M$2,"")))</f>
      </c>
      <c r="N805" s="13"/>
    </row>
    <row r="806" spans="2:14" ht="15.75">
      <c r="B806" s="293"/>
      <c r="C806" s="319">
        <v>1062</v>
      </c>
      <c r="D806" s="320" t="s">
        <v>212</v>
      </c>
      <c r="E806" s="321">
        <f>F806+G806+H806</f>
        <v>0</v>
      </c>
      <c r="F806" s="455"/>
      <c r="G806" s="456"/>
      <c r="H806" s="1429"/>
      <c r="I806" s="455"/>
      <c r="J806" s="456"/>
      <c r="K806" s="1429"/>
      <c r="L806" s="321">
        <f>I806+J806+K806</f>
        <v>0</v>
      </c>
      <c r="M806" s="12">
        <f>(IF($E806&lt;&gt;0,$M$2,IF($L806&lt;&gt;0,$M$2,"")))</f>
      </c>
      <c r="N806" s="13"/>
    </row>
    <row r="807" spans="2:14" ht="15.75">
      <c r="B807" s="293"/>
      <c r="C807" s="325">
        <v>1063</v>
      </c>
      <c r="D807" s="333" t="s">
        <v>808</v>
      </c>
      <c r="E807" s="327">
        <f>F807+G807+H807</f>
        <v>0</v>
      </c>
      <c r="F807" s="450"/>
      <c r="G807" s="451"/>
      <c r="H807" s="1426"/>
      <c r="I807" s="450"/>
      <c r="J807" s="451"/>
      <c r="K807" s="1426"/>
      <c r="L807" s="327">
        <f>I807+J807+K807</f>
        <v>0</v>
      </c>
      <c r="M807" s="12">
        <f>(IF($E807&lt;&gt;0,$M$2,IF($L807&lt;&gt;0,$M$2,"")))</f>
      </c>
      <c r="N807" s="13"/>
    </row>
    <row r="808" spans="2:14" ht="15.75">
      <c r="B808" s="293"/>
      <c r="C808" s="334">
        <v>1069</v>
      </c>
      <c r="D808" s="335" t="s">
        <v>213</v>
      </c>
      <c r="E808" s="336">
        <f>F808+G808+H808</f>
        <v>0</v>
      </c>
      <c r="F808" s="601"/>
      <c r="G808" s="602"/>
      <c r="H808" s="1428"/>
      <c r="I808" s="601"/>
      <c r="J808" s="602"/>
      <c r="K808" s="1428"/>
      <c r="L808" s="336">
        <f>I808+J808+K808</f>
        <v>0</v>
      </c>
      <c r="M808" s="12">
        <f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>F809+G809+H809</f>
        <v>0</v>
      </c>
      <c r="F809" s="455"/>
      <c r="G809" s="456"/>
      <c r="H809" s="1429"/>
      <c r="I809" s="455"/>
      <c r="J809" s="456"/>
      <c r="K809" s="1429"/>
      <c r="L809" s="321">
        <f>I809+J809+K809</f>
        <v>0</v>
      </c>
      <c r="M809" s="12">
        <f>(IF($E809&lt;&gt;0,$M$2,IF($L809&lt;&gt;0,$M$2,"")))</f>
      </c>
      <c r="N809" s="13"/>
    </row>
    <row r="810" spans="2:14" ht="15.75">
      <c r="B810" s="293"/>
      <c r="C810" s="294">
        <v>1092</v>
      </c>
      <c r="D810" s="295" t="s">
        <v>308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>(IF($E810&lt;&gt;0,$M$2,IF($L810&lt;&gt;0,$M$2,"")))</f>
      </c>
      <c r="N810" s="13"/>
    </row>
    <row r="811" spans="2:14" ht="15.75">
      <c r="B811" s="293"/>
      <c r="C811" s="286">
        <v>1098</v>
      </c>
      <c r="D811" s="340" t="s">
        <v>214</v>
      </c>
      <c r="E811" s="288">
        <f>F811+G811+H811</f>
        <v>69690</v>
      </c>
      <c r="F811" s="173"/>
      <c r="G811" s="174">
        <v>69690</v>
      </c>
      <c r="H811" s="1422"/>
      <c r="I811" s="173"/>
      <c r="J811" s="174">
        <v>0</v>
      </c>
      <c r="K811" s="1422"/>
      <c r="L811" s="288">
        <f>I811+J811+K811</f>
        <v>0</v>
      </c>
      <c r="M811" s="12">
        <f>(IF($E811&lt;&gt;0,$M$2,IF($L811&lt;&gt;0,$M$2,"")))</f>
        <v>1</v>
      </c>
      <c r="N811" s="13"/>
    </row>
    <row r="812" spans="2:14" ht="15.75">
      <c r="B812" s="273">
        <v>1900</v>
      </c>
      <c r="C812" s="1840" t="s">
        <v>275</v>
      </c>
      <c r="D812" s="1841"/>
      <c r="E812" s="311">
        <f>SUM(E813:E815)</f>
        <v>0</v>
      </c>
      <c r="F812" s="275">
        <f>SUM(F813:F815)</f>
        <v>0</v>
      </c>
      <c r="G812" s="276">
        <f>SUM(G813:G815)</f>
        <v>0</v>
      </c>
      <c r="H812" s="277">
        <f>SUM(H813:H815)</f>
        <v>0</v>
      </c>
      <c r="I812" s="275">
        <f>SUM(I813:I815)</f>
        <v>0</v>
      </c>
      <c r="J812" s="276">
        <f>SUM(J813:J815)</f>
        <v>0</v>
      </c>
      <c r="K812" s="277">
        <f>SUM(K813:K815)</f>
        <v>0</v>
      </c>
      <c r="L812" s="311">
        <f>SUM(L813:L815)</f>
        <v>0</v>
      </c>
      <c r="M812" s="12">
        <f>(IF($E812&lt;&gt;0,$M$2,IF($L812&lt;&gt;0,$M$2,"")))</f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>(IF($E813&lt;&gt;0,$M$2,IF($L813&lt;&gt;0,$M$2,"")))</f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>(IF($E814&lt;&gt;0,$M$2,IF($L814&lt;&gt;0,$M$2,"")))</f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>(IF($E815&lt;&gt;0,$M$2,IF($L815&lt;&gt;0,$M$2,"")))</f>
      </c>
      <c r="N815" s="13"/>
    </row>
    <row r="816" spans="2:14" ht="15.75">
      <c r="B816" s="273">
        <v>2100</v>
      </c>
      <c r="C816" s="1840" t="s">
        <v>729</v>
      </c>
      <c r="D816" s="1841"/>
      <c r="E816" s="311">
        <f>SUM(E817:E821)</f>
        <v>0</v>
      </c>
      <c r="F816" s="275">
        <f>SUM(F817:F821)</f>
        <v>0</v>
      </c>
      <c r="G816" s="276">
        <f>SUM(G817:G821)</f>
        <v>0</v>
      </c>
      <c r="H816" s="277">
        <f>SUM(H817:H821)</f>
        <v>0</v>
      </c>
      <c r="I816" s="275">
        <f>SUM(I817:I821)</f>
        <v>0</v>
      </c>
      <c r="J816" s="276">
        <f>SUM(J817:J821)</f>
        <v>0</v>
      </c>
      <c r="K816" s="277">
        <f>SUM(K817:K821)</f>
        <v>0</v>
      </c>
      <c r="L816" s="311">
        <f>SUM(L817:L821)</f>
        <v>0</v>
      </c>
      <c r="M816" s="12">
        <f>(IF($E816&lt;&gt;0,$M$2,IF($L816&lt;&gt;0,$M$2,"")))</f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>(IF($E817&lt;&gt;0,$M$2,IF($L817&lt;&gt;0,$M$2,"")))</f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>(IF($E818&lt;&gt;0,$M$2,IF($L818&lt;&gt;0,$M$2,"")))</f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>(IF($E820&lt;&gt;0,$M$2,IF($L820&lt;&gt;0,$M$2,"")))</f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>(IF($E821&lt;&gt;0,$M$2,IF($L821&lt;&gt;0,$M$2,"")))</f>
      </c>
      <c r="N821" s="13"/>
    </row>
    <row r="822" spans="2:14" ht="15.75">
      <c r="B822" s="273">
        <v>2200</v>
      </c>
      <c r="C822" s="1840" t="s">
        <v>220</v>
      </c>
      <c r="D822" s="1841"/>
      <c r="E822" s="311">
        <f>SUM(E823:E824)</f>
        <v>0</v>
      </c>
      <c r="F822" s="275">
        <f>SUM(F823:F824)</f>
        <v>0</v>
      </c>
      <c r="G822" s="276">
        <f>SUM(G823:G824)</f>
        <v>0</v>
      </c>
      <c r="H822" s="277">
        <f>SUM(H823:H824)</f>
        <v>0</v>
      </c>
      <c r="I822" s="275">
        <f>SUM(I823:I824)</f>
        <v>0</v>
      </c>
      <c r="J822" s="276">
        <f>SUM(J823:J824)</f>
        <v>0</v>
      </c>
      <c r="K822" s="277">
        <f>SUM(K823:K824)</f>
        <v>0</v>
      </c>
      <c r="L822" s="311">
        <f>SUM(L823:L824)</f>
        <v>0</v>
      </c>
      <c r="M822" s="12">
        <f>(IF($E822&lt;&gt;0,$M$2,IF($L822&lt;&gt;0,$M$2,"")))</f>
      </c>
      <c r="N822" s="13"/>
    </row>
    <row r="823" spans="2:14" ht="15.75">
      <c r="B823" s="293"/>
      <c r="C823" s="280">
        <v>2221</v>
      </c>
      <c r="D823" s="281" t="s">
        <v>309</v>
      </c>
      <c r="E823" s="282">
        <f>F823+G823+H823</f>
        <v>0</v>
      </c>
      <c r="F823" s="152"/>
      <c r="G823" s="153"/>
      <c r="H823" s="1419"/>
      <c r="I823" s="152"/>
      <c r="J823" s="153"/>
      <c r="K823" s="1419"/>
      <c r="L823" s="282">
        <f>I823+J823+K823</f>
        <v>0</v>
      </c>
      <c r="M823" s="12">
        <f>(IF($E823&lt;&gt;0,$M$2,IF($L823&lt;&gt;0,$M$2,"")))</f>
      </c>
      <c r="N823" s="13"/>
    </row>
    <row r="824" spans="2:14" ht="15.75">
      <c r="B824" s="293"/>
      <c r="C824" s="286">
        <v>2224</v>
      </c>
      <c r="D824" s="287" t="s">
        <v>221</v>
      </c>
      <c r="E824" s="288">
        <f>F824+G824+H824</f>
        <v>0</v>
      </c>
      <c r="F824" s="173"/>
      <c r="G824" s="174"/>
      <c r="H824" s="1422"/>
      <c r="I824" s="173"/>
      <c r="J824" s="174"/>
      <c r="K824" s="1422"/>
      <c r="L824" s="288">
        <f>I824+J824+K824</f>
        <v>0</v>
      </c>
      <c r="M824" s="12">
        <f>(IF($E824&lt;&gt;0,$M$2,IF($L824&lt;&gt;0,$M$2,"")))</f>
      </c>
      <c r="N824" s="13"/>
    </row>
    <row r="825" spans="2:14" ht="15.75">
      <c r="B825" s="273">
        <v>2500</v>
      </c>
      <c r="C825" s="1840" t="s">
        <v>222</v>
      </c>
      <c r="D825" s="1841"/>
      <c r="E825" s="311">
        <f>F825+G825+H825</f>
        <v>0</v>
      </c>
      <c r="F825" s="1423"/>
      <c r="G825" s="1424"/>
      <c r="H825" s="1425"/>
      <c r="I825" s="1423"/>
      <c r="J825" s="1424"/>
      <c r="K825" s="1425"/>
      <c r="L825" s="311">
        <f>I825+J825+K825</f>
        <v>0</v>
      </c>
      <c r="M825" s="12">
        <f>(IF($E825&lt;&gt;0,$M$2,IF($L825&lt;&gt;0,$M$2,"")))</f>
      </c>
      <c r="N825" s="13"/>
    </row>
    <row r="826" spans="2:14" ht="15.75">
      <c r="B826" s="273">
        <v>2600</v>
      </c>
      <c r="C826" s="1842" t="s">
        <v>223</v>
      </c>
      <c r="D826" s="1843"/>
      <c r="E826" s="311">
        <f>F826+G826+H826</f>
        <v>0</v>
      </c>
      <c r="F826" s="1423"/>
      <c r="G826" s="1424"/>
      <c r="H826" s="1425"/>
      <c r="I826" s="1423"/>
      <c r="J826" s="1424"/>
      <c r="K826" s="1425"/>
      <c r="L826" s="311">
        <f>I826+J826+K826</f>
        <v>0</v>
      </c>
      <c r="M826" s="12">
        <f>(IF($E826&lt;&gt;0,$M$2,IF($L826&lt;&gt;0,$M$2,"")))</f>
      </c>
      <c r="N826" s="13"/>
    </row>
    <row r="827" spans="2:14" ht="15.75">
      <c r="B827" s="273">
        <v>2700</v>
      </c>
      <c r="C827" s="1842" t="s">
        <v>224</v>
      </c>
      <c r="D827" s="1843"/>
      <c r="E827" s="311">
        <f>F827+G827+H827</f>
        <v>0</v>
      </c>
      <c r="F827" s="1423"/>
      <c r="G827" s="1424"/>
      <c r="H827" s="1425"/>
      <c r="I827" s="1423"/>
      <c r="J827" s="1424"/>
      <c r="K827" s="1425"/>
      <c r="L827" s="311">
        <f>I827+J827+K827</f>
        <v>0</v>
      </c>
      <c r="M827" s="12">
        <f>(IF($E827&lt;&gt;0,$M$2,IF($L827&lt;&gt;0,$M$2,"")))</f>
      </c>
      <c r="N827" s="13"/>
    </row>
    <row r="828" spans="2:14" ht="15.75">
      <c r="B828" s="273">
        <v>2800</v>
      </c>
      <c r="C828" s="1842" t="s">
        <v>1676</v>
      </c>
      <c r="D828" s="1843"/>
      <c r="E828" s="311">
        <f>F828+G828+H828</f>
        <v>0</v>
      </c>
      <c r="F828" s="1423"/>
      <c r="G828" s="1424"/>
      <c r="H828" s="1425"/>
      <c r="I828" s="1423"/>
      <c r="J828" s="1424"/>
      <c r="K828" s="1425"/>
      <c r="L828" s="311">
        <f>I828+J828+K828</f>
        <v>0</v>
      </c>
      <c r="M828" s="12">
        <f>(IF($E828&lt;&gt;0,$M$2,IF($L828&lt;&gt;0,$M$2,"")))</f>
      </c>
      <c r="N828" s="13"/>
    </row>
    <row r="829" spans="2:14" ht="15.75">
      <c r="B829" s="273">
        <v>2900</v>
      </c>
      <c r="C829" s="1840" t="s">
        <v>225</v>
      </c>
      <c r="D829" s="1841"/>
      <c r="E829" s="311">
        <f>SUM(E830:E837)</f>
        <v>0</v>
      </c>
      <c r="F829" s="275">
        <f>SUM(F830:F837)</f>
        <v>0</v>
      </c>
      <c r="G829" s="275">
        <f>SUM(G830:G837)</f>
        <v>0</v>
      </c>
      <c r="H829" s="275">
        <f>SUM(H830:H837)</f>
        <v>0</v>
      </c>
      <c r="I829" s="275">
        <f>SUM(I830:I837)</f>
        <v>0</v>
      </c>
      <c r="J829" s="275">
        <f>SUM(J830:J837)</f>
        <v>0</v>
      </c>
      <c r="K829" s="275">
        <f>SUM(K830:K837)</f>
        <v>0</v>
      </c>
      <c r="L829" s="275">
        <f>SUM(L830:L837)</f>
        <v>0</v>
      </c>
      <c r="M829" s="12">
        <f>(IF($E829&lt;&gt;0,$M$2,IF($L829&lt;&gt;0,$M$2,"")))</f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>F830+G830+H830</f>
        <v>0</v>
      </c>
      <c r="F830" s="152"/>
      <c r="G830" s="153"/>
      <c r="H830" s="1419"/>
      <c r="I830" s="152"/>
      <c r="J830" s="153"/>
      <c r="K830" s="1419"/>
      <c r="L830" s="282">
        <f>I830+J830+K830</f>
        <v>0</v>
      </c>
      <c r="M830" s="12">
        <f>(IF($E830&lt;&gt;0,$M$2,IF($L830&lt;&gt;0,$M$2,"")))</f>
      </c>
      <c r="N830" s="13"/>
    </row>
    <row r="831" spans="2:14" ht="15.75">
      <c r="B831" s="347"/>
      <c r="C831" s="280">
        <v>2920</v>
      </c>
      <c r="D831" s="348" t="s">
        <v>226</v>
      </c>
      <c r="E831" s="282">
        <f>F831+G831+H831</f>
        <v>0</v>
      </c>
      <c r="F831" s="152"/>
      <c r="G831" s="153"/>
      <c r="H831" s="1419"/>
      <c r="I831" s="152"/>
      <c r="J831" s="153"/>
      <c r="K831" s="1419"/>
      <c r="L831" s="282">
        <f>I831+J831+K831</f>
        <v>0</v>
      </c>
      <c r="M831" s="12">
        <f>(IF($E831&lt;&gt;0,$M$2,IF($L831&lt;&gt;0,$M$2,"")))</f>
      </c>
      <c r="N831" s="13"/>
    </row>
    <row r="832" spans="2:14" ht="15.75">
      <c r="B832" s="347"/>
      <c r="C832" s="325">
        <v>2969</v>
      </c>
      <c r="D832" s="349" t="s">
        <v>227</v>
      </c>
      <c r="E832" s="327">
        <f>F832+G832+H832</f>
        <v>0</v>
      </c>
      <c r="F832" s="450"/>
      <c r="G832" s="451"/>
      <c r="H832" s="1426"/>
      <c r="I832" s="450"/>
      <c r="J832" s="451"/>
      <c r="K832" s="1426"/>
      <c r="L832" s="327">
        <f>I832+J832+K832</f>
        <v>0</v>
      </c>
      <c r="M832" s="12">
        <f>(IF($E832&lt;&gt;0,$M$2,IF($L832&lt;&gt;0,$M$2,"")))</f>
      </c>
      <c r="N832" s="13"/>
    </row>
    <row r="833" spans="2:14" ht="15.75">
      <c r="B833" s="347"/>
      <c r="C833" s="350">
        <v>2970</v>
      </c>
      <c r="D833" s="351" t="s">
        <v>228</v>
      </c>
      <c r="E833" s="352">
        <f>F833+G833+H833</f>
        <v>0</v>
      </c>
      <c r="F833" s="637"/>
      <c r="G833" s="638"/>
      <c r="H833" s="1427"/>
      <c r="I833" s="637"/>
      <c r="J833" s="638"/>
      <c r="K833" s="1427"/>
      <c r="L833" s="352">
        <f>I833+J833+K833</f>
        <v>0</v>
      </c>
      <c r="M833" s="12">
        <f>(IF($E833&lt;&gt;0,$M$2,IF($L833&lt;&gt;0,$M$2,"")))</f>
      </c>
      <c r="N833" s="13"/>
    </row>
    <row r="834" spans="2:14" ht="15.75">
      <c r="B834" s="347"/>
      <c r="C834" s="334">
        <v>2989</v>
      </c>
      <c r="D834" s="356" t="s">
        <v>229</v>
      </c>
      <c r="E834" s="336">
        <f>F834+G834+H834</f>
        <v>0</v>
      </c>
      <c r="F834" s="601"/>
      <c r="G834" s="602"/>
      <c r="H834" s="1428"/>
      <c r="I834" s="601"/>
      <c r="J834" s="602"/>
      <c r="K834" s="1428"/>
      <c r="L834" s="336">
        <f>I834+J834+K834</f>
        <v>0</v>
      </c>
      <c r="M834" s="12">
        <f>(IF($E834&lt;&gt;0,$M$2,IF($L834&lt;&gt;0,$M$2,"")))</f>
      </c>
      <c r="N834" s="13"/>
    </row>
    <row r="835" spans="2:14" ht="15.75">
      <c r="B835" s="293"/>
      <c r="C835" s="319">
        <v>2990</v>
      </c>
      <c r="D835" s="357" t="s">
        <v>2011</v>
      </c>
      <c r="E835" s="321">
        <f>F835+G835+H835</f>
        <v>0</v>
      </c>
      <c r="F835" s="455"/>
      <c r="G835" s="456"/>
      <c r="H835" s="1429"/>
      <c r="I835" s="455"/>
      <c r="J835" s="456"/>
      <c r="K835" s="1429"/>
      <c r="L835" s="321">
        <f>I835+J835+K835</f>
        <v>0</v>
      </c>
      <c r="M835" s="12">
        <f>(IF($E835&lt;&gt;0,$M$2,IF($L835&lt;&gt;0,$M$2,"")))</f>
      </c>
      <c r="N835" s="13"/>
    </row>
    <row r="836" spans="2:14" ht="15.75">
      <c r="B836" s="293"/>
      <c r="C836" s="319">
        <v>2991</v>
      </c>
      <c r="D836" s="357" t="s">
        <v>230</v>
      </c>
      <c r="E836" s="321">
        <f>F836+G836+H836</f>
        <v>0</v>
      </c>
      <c r="F836" s="455"/>
      <c r="G836" s="456"/>
      <c r="H836" s="1429"/>
      <c r="I836" s="455"/>
      <c r="J836" s="456"/>
      <c r="K836" s="1429"/>
      <c r="L836" s="321">
        <f>I836+J836+K836</f>
        <v>0</v>
      </c>
      <c r="M836" s="12">
        <f>(IF($E836&lt;&gt;0,$M$2,IF($L836&lt;&gt;0,$M$2,"")))</f>
      </c>
      <c r="N836" s="13"/>
    </row>
    <row r="837" spans="2:14" ht="15.75">
      <c r="B837" s="293"/>
      <c r="C837" s="286">
        <v>2992</v>
      </c>
      <c r="D837" s="358" t="s">
        <v>231</v>
      </c>
      <c r="E837" s="288">
        <f>F837+G837+H837</f>
        <v>0</v>
      </c>
      <c r="F837" s="173"/>
      <c r="G837" s="174"/>
      <c r="H837" s="1422"/>
      <c r="I837" s="173"/>
      <c r="J837" s="174"/>
      <c r="K837" s="1422"/>
      <c r="L837" s="288">
        <f>I837+J837+K837</f>
        <v>0</v>
      </c>
      <c r="M837" s="12">
        <f>(IF($E837&lt;&gt;0,$M$2,IF($L837&lt;&gt;0,$M$2,"")))</f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>SUM(E839:E844)</f>
        <v>0</v>
      </c>
      <c r="F838" s="275">
        <f>SUM(F839:F844)</f>
        <v>0</v>
      </c>
      <c r="G838" s="276">
        <f>SUM(G839:G844)</f>
        <v>0</v>
      </c>
      <c r="H838" s="277">
        <f>SUM(H839:H844)</f>
        <v>0</v>
      </c>
      <c r="I838" s="275">
        <f>SUM(I839:I844)</f>
        <v>0</v>
      </c>
      <c r="J838" s="276">
        <f>SUM(J839:J844)</f>
        <v>0</v>
      </c>
      <c r="K838" s="277">
        <f>SUM(K839:K844)</f>
        <v>0</v>
      </c>
      <c r="L838" s="311">
        <f>SUM(L839:L844)</f>
        <v>0</v>
      </c>
      <c r="M838" s="12">
        <f>(IF($E838&lt;&gt;0,$M$2,IF($L838&lt;&gt;0,$M$2,"")))</f>
      </c>
      <c r="N838" s="13"/>
    </row>
    <row r="839" spans="2:14" ht="15.75">
      <c r="B839" s="292"/>
      <c r="C839" s="280">
        <v>3301</v>
      </c>
      <c r="D839" s="360" t="s">
        <v>233</v>
      </c>
      <c r="E839" s="282">
        <f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>I839+J839+K839</f>
        <v>0</v>
      </c>
      <c r="M839" s="12">
        <f>(IF($E839&lt;&gt;0,$M$2,IF($L839&lt;&gt;0,$M$2,"")))</f>
      </c>
      <c r="N839" s="13"/>
    </row>
    <row r="840" spans="2:14" ht="15.75">
      <c r="B840" s="292"/>
      <c r="C840" s="294">
        <v>3302</v>
      </c>
      <c r="D840" s="361" t="s">
        <v>722</v>
      </c>
      <c r="E840" s="296">
        <f>F840+G840+H840</f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>I840+J840+K840</f>
        <v>0</v>
      </c>
      <c r="M840" s="12">
        <f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>F841+G841+H841</f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>I841+J841+K841</f>
        <v>0</v>
      </c>
      <c r="M841" s="12">
        <f>(IF($E841&lt;&gt;0,$M$2,IF($L841&lt;&gt;0,$M$2,"")))</f>
      </c>
      <c r="N841" s="13"/>
    </row>
    <row r="842" spans="2:14" ht="15.75">
      <c r="B842" s="292"/>
      <c r="C842" s="294">
        <v>3304</v>
      </c>
      <c r="D842" s="361" t="s">
        <v>235</v>
      </c>
      <c r="E842" s="296">
        <f>F842+G842+H842</f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>I842+J842+K842</f>
        <v>0</v>
      </c>
      <c r="M842" s="12">
        <f>(IF($E842&lt;&gt;0,$M$2,IF($L842&lt;&gt;0,$M$2,"")))</f>
      </c>
      <c r="N842" s="13"/>
    </row>
    <row r="843" spans="2:14" ht="15.75">
      <c r="B843" s="292"/>
      <c r="C843" s="294">
        <v>3305</v>
      </c>
      <c r="D843" s="361" t="s">
        <v>236</v>
      </c>
      <c r="E843" s="296">
        <f>F843+G843+H843</f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>I843+J843+K843</f>
        <v>0</v>
      </c>
      <c r="M843" s="12">
        <f>(IF($E843&lt;&gt;0,$M$2,IF($L843&lt;&gt;0,$M$2,"")))</f>
      </c>
      <c r="N843" s="13"/>
    </row>
    <row r="844" spans="2:14" ht="15.75">
      <c r="B844" s="292"/>
      <c r="C844" s="286">
        <v>3306</v>
      </c>
      <c r="D844" s="362" t="s">
        <v>1673</v>
      </c>
      <c r="E844" s="288">
        <f>F844+G844+H844</f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>I844+J844+K844</f>
        <v>0</v>
      </c>
      <c r="M844" s="12">
        <f>(IF($E844&lt;&gt;0,$M$2,IF($L844&lt;&gt;0,$M$2,"")))</f>
      </c>
      <c r="N844" s="13"/>
    </row>
    <row r="845" spans="2:14" ht="15.75">
      <c r="B845" s="273">
        <v>3900</v>
      </c>
      <c r="C845" s="1840" t="s">
        <v>237</v>
      </c>
      <c r="D845" s="1841"/>
      <c r="E845" s="311">
        <f>F845+G845+H845</f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>I845+J845+K845</f>
        <v>0</v>
      </c>
      <c r="M845" s="12">
        <f>(IF($E845&lt;&gt;0,$M$2,IF($L845&lt;&gt;0,$M$2,"")))</f>
      </c>
      <c r="N845" s="13"/>
    </row>
    <row r="846" spans="2:14" ht="15.75">
      <c r="B846" s="273">
        <v>4000</v>
      </c>
      <c r="C846" s="1840" t="s">
        <v>238</v>
      </c>
      <c r="D846" s="1841"/>
      <c r="E846" s="311">
        <f>F846+G846+H846</f>
        <v>0</v>
      </c>
      <c r="F846" s="1423"/>
      <c r="G846" s="1424"/>
      <c r="H846" s="1425"/>
      <c r="I846" s="1423"/>
      <c r="J846" s="1424"/>
      <c r="K846" s="1425"/>
      <c r="L846" s="311">
        <f>I846+J846+K846</f>
        <v>0</v>
      </c>
      <c r="M846" s="12">
        <f>(IF($E846&lt;&gt;0,$M$2,IF($L846&lt;&gt;0,$M$2,"")))</f>
      </c>
      <c r="N846" s="13"/>
    </row>
    <row r="847" spans="2:14" ht="15.75">
      <c r="B847" s="273">
        <v>4100</v>
      </c>
      <c r="C847" s="1840" t="s">
        <v>239</v>
      </c>
      <c r="D847" s="1841"/>
      <c r="E847" s="311">
        <f>F847+G847+H847</f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>I847+J847+K847</f>
        <v>0</v>
      </c>
      <c r="M847" s="12">
        <f>(IF($E847&lt;&gt;0,$M$2,IF($L847&lt;&gt;0,$M$2,"")))</f>
      </c>
      <c r="N847" s="13"/>
    </row>
    <row r="848" spans="2:14" ht="15.75">
      <c r="B848" s="273">
        <v>4200</v>
      </c>
      <c r="C848" s="1840" t="s">
        <v>240</v>
      </c>
      <c r="D848" s="1841"/>
      <c r="E848" s="311">
        <f>SUM(E849:E854)</f>
        <v>0</v>
      </c>
      <c r="F848" s="275">
        <f>SUM(F849:F854)</f>
        <v>0</v>
      </c>
      <c r="G848" s="276">
        <f>SUM(G849:G854)</f>
        <v>0</v>
      </c>
      <c r="H848" s="277">
        <f>SUM(H849:H854)</f>
        <v>0</v>
      </c>
      <c r="I848" s="275">
        <f>SUM(I849:I854)</f>
        <v>0</v>
      </c>
      <c r="J848" s="276">
        <f>SUM(J849:J854)</f>
        <v>0</v>
      </c>
      <c r="K848" s="277">
        <f>SUM(K849:K854)</f>
        <v>0</v>
      </c>
      <c r="L848" s="311">
        <f>SUM(L849:L854)</f>
        <v>0</v>
      </c>
      <c r="M848" s="12">
        <f>(IF($E848&lt;&gt;0,$M$2,IF($L848&lt;&gt;0,$M$2,"")))</f>
      </c>
      <c r="N848" s="13"/>
    </row>
    <row r="849" spans="2:14" ht="15.75">
      <c r="B849" s="363"/>
      <c r="C849" s="280">
        <v>4201</v>
      </c>
      <c r="D849" s="281" t="s">
        <v>241</v>
      </c>
      <c r="E849" s="282">
        <f>F849+G849+H849</f>
        <v>0</v>
      </c>
      <c r="F849" s="152"/>
      <c r="G849" s="153"/>
      <c r="H849" s="1419"/>
      <c r="I849" s="152"/>
      <c r="J849" s="153"/>
      <c r="K849" s="1419"/>
      <c r="L849" s="282">
        <f>I849+J849+K849</f>
        <v>0</v>
      </c>
      <c r="M849" s="12">
        <f>(IF($E849&lt;&gt;0,$M$2,IF($L849&lt;&gt;0,$M$2,"")))</f>
      </c>
      <c r="N849" s="13"/>
    </row>
    <row r="850" spans="2:14" ht="15.75">
      <c r="B850" s="363"/>
      <c r="C850" s="294">
        <v>4202</v>
      </c>
      <c r="D850" s="364" t="s">
        <v>242</v>
      </c>
      <c r="E850" s="296">
        <f>F850+G850+H850</f>
        <v>0</v>
      </c>
      <c r="F850" s="158"/>
      <c r="G850" s="159"/>
      <c r="H850" s="1421"/>
      <c r="I850" s="158"/>
      <c r="J850" s="159"/>
      <c r="K850" s="1421"/>
      <c r="L850" s="296">
        <f>I850+J850+K850</f>
        <v>0</v>
      </c>
      <c r="M850" s="12">
        <f>(IF($E850&lt;&gt;0,$M$2,IF($L850&lt;&gt;0,$M$2,"")))</f>
      </c>
      <c r="N850" s="13"/>
    </row>
    <row r="851" spans="2:14" ht="15.75">
      <c r="B851" s="363"/>
      <c r="C851" s="294">
        <v>4214</v>
      </c>
      <c r="D851" s="364" t="s">
        <v>243</v>
      </c>
      <c r="E851" s="296">
        <f>F851+G851+H851</f>
        <v>0</v>
      </c>
      <c r="F851" s="158"/>
      <c r="G851" s="159"/>
      <c r="H851" s="1421"/>
      <c r="I851" s="158"/>
      <c r="J851" s="159"/>
      <c r="K851" s="1421"/>
      <c r="L851" s="296">
        <f>I851+J851+K851</f>
        <v>0</v>
      </c>
      <c r="M851" s="12">
        <f>(IF($E851&lt;&gt;0,$M$2,IF($L851&lt;&gt;0,$M$2,"")))</f>
      </c>
      <c r="N851" s="13"/>
    </row>
    <row r="852" spans="2:14" ht="15.75">
      <c r="B852" s="363"/>
      <c r="C852" s="294">
        <v>4217</v>
      </c>
      <c r="D852" s="364" t="s">
        <v>244</v>
      </c>
      <c r="E852" s="296">
        <f>F852+G852+H852</f>
        <v>0</v>
      </c>
      <c r="F852" s="158"/>
      <c r="G852" s="159"/>
      <c r="H852" s="1421"/>
      <c r="I852" s="158"/>
      <c r="J852" s="159"/>
      <c r="K852" s="1421"/>
      <c r="L852" s="296">
        <f>I852+J852+K852</f>
        <v>0</v>
      </c>
      <c r="M852" s="12">
        <f>(IF($E852&lt;&gt;0,$M$2,IF($L852&lt;&gt;0,$M$2,"")))</f>
      </c>
      <c r="N852" s="13"/>
    </row>
    <row r="853" spans="2:14" ht="15.75">
      <c r="B853" s="363"/>
      <c r="C853" s="294">
        <v>4218</v>
      </c>
      <c r="D853" s="295" t="s">
        <v>245</v>
      </c>
      <c r="E853" s="296">
        <f>F853+G853+H853</f>
        <v>0</v>
      </c>
      <c r="F853" s="158"/>
      <c r="G853" s="159"/>
      <c r="H853" s="1421"/>
      <c r="I853" s="158"/>
      <c r="J853" s="159"/>
      <c r="K853" s="1421"/>
      <c r="L853" s="296">
        <f>I853+J853+K853</f>
        <v>0</v>
      </c>
      <c r="M853" s="12">
        <f>(IF($E853&lt;&gt;0,$M$2,IF($L853&lt;&gt;0,$M$2,"")))</f>
      </c>
      <c r="N853" s="13"/>
    </row>
    <row r="854" spans="2:14" ht="15.75">
      <c r="B854" s="363"/>
      <c r="C854" s="286">
        <v>4219</v>
      </c>
      <c r="D854" s="344" t="s">
        <v>246</v>
      </c>
      <c r="E854" s="288">
        <f>F854+G854+H854</f>
        <v>0</v>
      </c>
      <c r="F854" s="173"/>
      <c r="G854" s="174"/>
      <c r="H854" s="1422"/>
      <c r="I854" s="173"/>
      <c r="J854" s="174"/>
      <c r="K854" s="1422"/>
      <c r="L854" s="288">
        <f>I854+J854+K854</f>
        <v>0</v>
      </c>
      <c r="M854" s="12">
        <f>(IF($E854&lt;&gt;0,$M$2,IF($L854&lt;&gt;0,$M$2,"")))</f>
      </c>
      <c r="N854" s="13"/>
    </row>
    <row r="855" spans="2:14" ht="15.75">
      <c r="B855" s="273">
        <v>4300</v>
      </c>
      <c r="C855" s="1840" t="s">
        <v>1677</v>
      </c>
      <c r="D855" s="1841"/>
      <c r="E855" s="311">
        <f>SUM(E856:E858)</f>
        <v>0</v>
      </c>
      <c r="F855" s="275">
        <f>SUM(F856:F858)</f>
        <v>0</v>
      </c>
      <c r="G855" s="276">
        <f>SUM(G856:G858)</f>
        <v>0</v>
      </c>
      <c r="H855" s="277">
        <f>SUM(H856:H858)</f>
        <v>0</v>
      </c>
      <c r="I855" s="275">
        <f>SUM(I856:I858)</f>
        <v>0</v>
      </c>
      <c r="J855" s="276">
        <f>SUM(J856:J858)</f>
        <v>0</v>
      </c>
      <c r="K855" s="277">
        <f>SUM(K856:K858)</f>
        <v>0</v>
      </c>
      <c r="L855" s="311">
        <f>SUM(L856:L858)</f>
        <v>0</v>
      </c>
      <c r="M855" s="12">
        <f>(IF($E855&lt;&gt;0,$M$2,IF($L855&lt;&gt;0,$M$2,"")))</f>
      </c>
      <c r="N855" s="13"/>
    </row>
    <row r="856" spans="2:14" ht="15.75">
      <c r="B856" s="363"/>
      <c r="C856" s="280">
        <v>4301</v>
      </c>
      <c r="D856" s="312" t="s">
        <v>247</v>
      </c>
      <c r="E856" s="282">
        <f>F856+G856+H856</f>
        <v>0</v>
      </c>
      <c r="F856" s="152"/>
      <c r="G856" s="153"/>
      <c r="H856" s="1419"/>
      <c r="I856" s="152"/>
      <c r="J856" s="153"/>
      <c r="K856" s="1419"/>
      <c r="L856" s="282">
        <f>I856+J856+K856</f>
        <v>0</v>
      </c>
      <c r="M856" s="12">
        <f>(IF($E856&lt;&gt;0,$M$2,IF($L856&lt;&gt;0,$M$2,"")))</f>
      </c>
      <c r="N856" s="13"/>
    </row>
    <row r="857" spans="2:14" ht="15.75">
      <c r="B857" s="363"/>
      <c r="C857" s="294">
        <v>4302</v>
      </c>
      <c r="D857" s="364" t="s">
        <v>248</v>
      </c>
      <c r="E857" s="296">
        <f>F857+G857+H857</f>
        <v>0</v>
      </c>
      <c r="F857" s="158"/>
      <c r="G857" s="159"/>
      <c r="H857" s="1421"/>
      <c r="I857" s="158"/>
      <c r="J857" s="159"/>
      <c r="K857" s="1421"/>
      <c r="L857" s="296">
        <f>I857+J857+K857</f>
        <v>0</v>
      </c>
      <c r="M857" s="12">
        <f>(IF($E857&lt;&gt;0,$M$2,IF($L857&lt;&gt;0,$M$2,"")))</f>
      </c>
      <c r="N857" s="13"/>
    </row>
    <row r="858" spans="2:14" ht="15.75">
      <c r="B858" s="363"/>
      <c r="C858" s="286">
        <v>4309</v>
      </c>
      <c r="D858" s="302" t="s">
        <v>249</v>
      </c>
      <c r="E858" s="288">
        <f>F858+G858+H858</f>
        <v>0</v>
      </c>
      <c r="F858" s="173"/>
      <c r="G858" s="174"/>
      <c r="H858" s="1422"/>
      <c r="I858" s="173"/>
      <c r="J858" s="174"/>
      <c r="K858" s="1422"/>
      <c r="L858" s="288">
        <f>I858+J858+K858</f>
        <v>0</v>
      </c>
      <c r="M858" s="12">
        <f>(IF($E858&lt;&gt;0,$M$2,IF($L858&lt;&gt;0,$M$2,"")))</f>
      </c>
      <c r="N858" s="13"/>
    </row>
    <row r="859" spans="2:14" ht="15.75">
      <c r="B859" s="273">
        <v>4400</v>
      </c>
      <c r="C859" s="1840" t="s">
        <v>1674</v>
      </c>
      <c r="D859" s="1841"/>
      <c r="E859" s="311">
        <f>F859+G859+H859</f>
        <v>0</v>
      </c>
      <c r="F859" s="1423"/>
      <c r="G859" s="1424"/>
      <c r="H859" s="1425"/>
      <c r="I859" s="1423"/>
      <c r="J859" s="1424"/>
      <c r="K859" s="1425"/>
      <c r="L859" s="311">
        <f>I859+J859+K859</f>
        <v>0</v>
      </c>
      <c r="M859" s="12">
        <f>(IF($E859&lt;&gt;0,$M$2,IF($L859&lt;&gt;0,$M$2,"")))</f>
      </c>
      <c r="N859" s="13"/>
    </row>
    <row r="860" spans="2:14" ht="15.75">
      <c r="B860" s="273">
        <v>4500</v>
      </c>
      <c r="C860" s="1840" t="s">
        <v>1675</v>
      </c>
      <c r="D860" s="1841"/>
      <c r="E860" s="311">
        <f>F860+G860+H860</f>
        <v>0</v>
      </c>
      <c r="F860" s="1423"/>
      <c r="G860" s="1424"/>
      <c r="H860" s="1425"/>
      <c r="I860" s="1423"/>
      <c r="J860" s="1424"/>
      <c r="K860" s="1425"/>
      <c r="L860" s="311">
        <f>I860+J860+K860</f>
        <v>0</v>
      </c>
      <c r="M860" s="12">
        <f>(IF($E860&lt;&gt;0,$M$2,IF($L860&lt;&gt;0,$M$2,"")))</f>
      </c>
      <c r="N860" s="13"/>
    </row>
    <row r="861" spans="2:14" ht="15.75">
      <c r="B861" s="273">
        <v>4600</v>
      </c>
      <c r="C861" s="1842" t="s">
        <v>250</v>
      </c>
      <c r="D861" s="1843"/>
      <c r="E861" s="311">
        <f>F861+G861+H861</f>
        <v>0</v>
      </c>
      <c r="F861" s="1423"/>
      <c r="G861" s="1424"/>
      <c r="H861" s="1425"/>
      <c r="I861" s="1423"/>
      <c r="J861" s="1424"/>
      <c r="K861" s="1425"/>
      <c r="L861" s="311">
        <f>I861+J861+K861</f>
        <v>0</v>
      </c>
      <c r="M861" s="12">
        <f>(IF($E861&lt;&gt;0,$M$2,IF($L861&lt;&gt;0,$M$2,"")))</f>
      </c>
      <c r="N861" s="13"/>
    </row>
    <row r="862" spans="2:14" ht="15.75">
      <c r="B862" s="273">
        <v>4900</v>
      </c>
      <c r="C862" s="1840" t="s">
        <v>276</v>
      </c>
      <c r="D862" s="1841"/>
      <c r="E862" s="311">
        <f>+E863+E864</f>
        <v>0</v>
      </c>
      <c r="F862" s="275">
        <f>+F863+F864</f>
        <v>0</v>
      </c>
      <c r="G862" s="276">
        <f>+G863+G864</f>
        <v>0</v>
      </c>
      <c r="H862" s="277">
        <f>+H863+H864</f>
        <v>0</v>
      </c>
      <c r="I862" s="275">
        <f>+I863+I864</f>
        <v>0</v>
      </c>
      <c r="J862" s="276">
        <f>+J863+J864</f>
        <v>0</v>
      </c>
      <c r="K862" s="277">
        <f>+K863+K864</f>
        <v>0</v>
      </c>
      <c r="L862" s="311">
        <f>+L863+L864</f>
        <v>0</v>
      </c>
      <c r="M862" s="12">
        <f>(IF($E862&lt;&gt;0,$M$2,IF($L862&lt;&gt;0,$M$2,"")))</f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>(IF($E863&lt;&gt;0,$M$2,IF($L863&lt;&gt;0,$M$2,"")))</f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>(IF($E864&lt;&gt;0,$M$2,IF($L864&lt;&gt;0,$M$2,"")))</f>
      </c>
      <c r="N864" s="13"/>
    </row>
    <row r="865" spans="2:14" ht="15.75">
      <c r="B865" s="366">
        <v>5100</v>
      </c>
      <c r="C865" s="1838" t="s">
        <v>251</v>
      </c>
      <c r="D865" s="1839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>(IF($E865&lt;&gt;0,$M$2,IF($L865&lt;&gt;0,$M$2,"")))</f>
      </c>
      <c r="N865" s="13"/>
    </row>
    <row r="866" spans="2:14" ht="15.75">
      <c r="B866" s="366">
        <v>5200</v>
      </c>
      <c r="C866" s="1838" t="s">
        <v>252</v>
      </c>
      <c r="D866" s="1839"/>
      <c r="E866" s="311">
        <f>SUM(E867:E873)</f>
        <v>0</v>
      </c>
      <c r="F866" s="275">
        <f>SUM(F867:F873)</f>
        <v>0</v>
      </c>
      <c r="G866" s="276">
        <f>SUM(G867:G873)</f>
        <v>0</v>
      </c>
      <c r="H866" s="277">
        <f>SUM(H867:H873)</f>
        <v>0</v>
      </c>
      <c r="I866" s="275">
        <f>SUM(I867:I873)</f>
        <v>0</v>
      </c>
      <c r="J866" s="276">
        <f>SUM(J867:J873)</f>
        <v>0</v>
      </c>
      <c r="K866" s="277">
        <f>SUM(K867:K873)</f>
        <v>0</v>
      </c>
      <c r="L866" s="311">
        <f>SUM(L867:L873)</f>
        <v>0</v>
      </c>
      <c r="M866" s="12">
        <f>(IF($E866&lt;&gt;0,$M$2,IF($L866&lt;&gt;0,$M$2,"")))</f>
      </c>
      <c r="N866" s="13"/>
    </row>
    <row r="867" spans="2:14" ht="15.75">
      <c r="B867" s="367"/>
      <c r="C867" s="368">
        <v>5201</v>
      </c>
      <c r="D867" s="369" t="s">
        <v>253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>(IF($E867&lt;&gt;0,$M$2,IF($L867&lt;&gt;0,$M$2,"")))</f>
      </c>
      <c r="N867" s="13"/>
    </row>
    <row r="868" spans="2:14" ht="15.75">
      <c r="B868" s="367"/>
      <c r="C868" s="370">
        <v>5202</v>
      </c>
      <c r="D868" s="371" t="s">
        <v>254</v>
      </c>
      <c r="E868" s="296">
        <f>F868+G868+H868</f>
        <v>0</v>
      </c>
      <c r="F868" s="158"/>
      <c r="G868" s="159"/>
      <c r="H868" s="1421"/>
      <c r="I868" s="158"/>
      <c r="J868" s="159"/>
      <c r="K868" s="1421"/>
      <c r="L868" s="296">
        <f>I868+J868+K868</f>
        <v>0</v>
      </c>
      <c r="M868" s="12">
        <f>(IF($E868&lt;&gt;0,$M$2,IF($L868&lt;&gt;0,$M$2,"")))</f>
      </c>
      <c r="N868" s="13"/>
    </row>
    <row r="869" spans="2:14" ht="15.75">
      <c r="B869" s="367"/>
      <c r="C869" s="370">
        <v>5203</v>
      </c>
      <c r="D869" s="371" t="s">
        <v>627</v>
      </c>
      <c r="E869" s="296">
        <f>F869+G869+H869</f>
        <v>0</v>
      </c>
      <c r="F869" s="158"/>
      <c r="G869" s="159"/>
      <c r="H869" s="1421"/>
      <c r="I869" s="158"/>
      <c r="J869" s="159"/>
      <c r="K869" s="1421"/>
      <c r="L869" s="296">
        <f>I869+J869+K869</f>
        <v>0</v>
      </c>
      <c r="M869" s="12">
        <f>(IF($E869&lt;&gt;0,$M$2,IF($L869&lt;&gt;0,$M$2,"")))</f>
      </c>
      <c r="N869" s="13"/>
    </row>
    <row r="870" spans="2:14" ht="15.75">
      <c r="B870" s="367"/>
      <c r="C870" s="370">
        <v>5204</v>
      </c>
      <c r="D870" s="371" t="s">
        <v>628</v>
      </c>
      <c r="E870" s="296">
        <f>F870+G870+H870</f>
        <v>0</v>
      </c>
      <c r="F870" s="158"/>
      <c r="G870" s="159"/>
      <c r="H870" s="1421"/>
      <c r="I870" s="158"/>
      <c r="J870" s="159"/>
      <c r="K870" s="1421"/>
      <c r="L870" s="296">
        <f>I870+J870+K870</f>
        <v>0</v>
      </c>
      <c r="M870" s="12">
        <f>(IF($E870&lt;&gt;0,$M$2,IF($L870&lt;&gt;0,$M$2,"")))</f>
      </c>
      <c r="N870" s="13"/>
    </row>
    <row r="871" spans="2:14" ht="15.75">
      <c r="B871" s="367"/>
      <c r="C871" s="370">
        <v>5205</v>
      </c>
      <c r="D871" s="371" t="s">
        <v>629</v>
      </c>
      <c r="E871" s="296">
        <f>F871+G871+H871</f>
        <v>0</v>
      </c>
      <c r="F871" s="158"/>
      <c r="G871" s="159"/>
      <c r="H871" s="1421"/>
      <c r="I871" s="158"/>
      <c r="J871" s="159"/>
      <c r="K871" s="1421"/>
      <c r="L871" s="296">
        <f>I871+J871+K871</f>
        <v>0</v>
      </c>
      <c r="M871" s="12">
        <f>(IF($E871&lt;&gt;0,$M$2,IF($L871&lt;&gt;0,$M$2,"")))</f>
      </c>
      <c r="N871" s="13"/>
    </row>
    <row r="872" spans="2:14" ht="15.75">
      <c r="B872" s="367"/>
      <c r="C872" s="370">
        <v>5206</v>
      </c>
      <c r="D872" s="371" t="s">
        <v>630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>F873+G873+H873</f>
        <v>0</v>
      </c>
      <c r="F873" s="173"/>
      <c r="G873" s="174"/>
      <c r="H873" s="1422"/>
      <c r="I873" s="173"/>
      <c r="J873" s="174"/>
      <c r="K873" s="1422"/>
      <c r="L873" s="288">
        <f>I873+J873+K873</f>
        <v>0</v>
      </c>
      <c r="M873" s="12">
        <f>(IF($E873&lt;&gt;0,$M$2,IF($L873&lt;&gt;0,$M$2,"")))</f>
      </c>
      <c r="N873" s="13"/>
    </row>
    <row r="874" spans="2:14" ht="15.75">
      <c r="B874" s="366">
        <v>5300</v>
      </c>
      <c r="C874" s="1838" t="s">
        <v>632</v>
      </c>
      <c r="D874" s="1839"/>
      <c r="E874" s="311">
        <f>SUM(E875:E876)</f>
        <v>0</v>
      </c>
      <c r="F874" s="275">
        <f>SUM(F875:F876)</f>
        <v>0</v>
      </c>
      <c r="G874" s="276">
        <f>SUM(G875:G876)</f>
        <v>0</v>
      </c>
      <c r="H874" s="277">
        <f>SUM(H875:H876)</f>
        <v>0</v>
      </c>
      <c r="I874" s="275">
        <f>SUM(I875:I876)</f>
        <v>0</v>
      </c>
      <c r="J874" s="276">
        <f>SUM(J875:J876)</f>
        <v>0</v>
      </c>
      <c r="K874" s="277">
        <f>SUM(K875:K876)</f>
        <v>0</v>
      </c>
      <c r="L874" s="311">
        <f>SUM(L875:L876)</f>
        <v>0</v>
      </c>
      <c r="M874" s="12">
        <f>(IF($E874&lt;&gt;0,$M$2,IF($L874&lt;&gt;0,$M$2,"")))</f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>(IF($E875&lt;&gt;0,$M$2,IF($L875&lt;&gt;0,$M$2,"")))</f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>(IF($E876&lt;&gt;0,$M$2,IF($L876&lt;&gt;0,$M$2,"")))</f>
      </c>
      <c r="N876" s="13"/>
    </row>
    <row r="877" spans="2:14" ht="15.75">
      <c r="B877" s="366">
        <v>5400</v>
      </c>
      <c r="C877" s="1838" t="s">
        <v>692</v>
      </c>
      <c r="D877" s="1839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>(IF($E877&lt;&gt;0,$M$2,IF($L877&lt;&gt;0,$M$2,"")))</f>
      </c>
      <c r="N877" s="13"/>
    </row>
    <row r="878" spans="2:14" ht="15.75">
      <c r="B878" s="273">
        <v>5500</v>
      </c>
      <c r="C878" s="1840" t="s">
        <v>693</v>
      </c>
      <c r="D878" s="1841"/>
      <c r="E878" s="311">
        <f>SUM(E879:E882)</f>
        <v>0</v>
      </c>
      <c r="F878" s="275">
        <f>SUM(F879:F882)</f>
        <v>0</v>
      </c>
      <c r="G878" s="276">
        <f>SUM(G879:G882)</f>
        <v>0</v>
      </c>
      <c r="H878" s="277">
        <f>SUM(H879:H882)</f>
        <v>0</v>
      </c>
      <c r="I878" s="275">
        <f>SUM(I879:I882)</f>
        <v>0</v>
      </c>
      <c r="J878" s="276">
        <f>SUM(J879:J882)</f>
        <v>0</v>
      </c>
      <c r="K878" s="277">
        <f>SUM(K879:K882)</f>
        <v>0</v>
      </c>
      <c r="L878" s="311">
        <f>SUM(L879:L882)</f>
        <v>0</v>
      </c>
      <c r="M878" s="12">
        <f>(IF($E878&lt;&gt;0,$M$2,IF($L878&lt;&gt;0,$M$2,"")))</f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>(IF($E879&lt;&gt;0,$M$2,IF($L879&lt;&gt;0,$M$2,"")))</f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>(IF($E880&lt;&gt;0,$M$2,IF($L880&lt;&gt;0,$M$2,"")))</f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>(IF($E881&lt;&gt;0,$M$2,IF($L881&lt;&gt;0,$M$2,"")))</f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>(IF($E882&lt;&gt;0,$M$2,IF($L882&lt;&gt;0,$M$2,"")))</f>
      </c>
      <c r="N882" s="13"/>
    </row>
    <row r="883" spans="2:14" ht="15.75">
      <c r="B883" s="366">
        <v>5700</v>
      </c>
      <c r="C883" s="1833" t="s">
        <v>923</v>
      </c>
      <c r="D883" s="1834"/>
      <c r="E883" s="311">
        <f>SUM(E884:E886)</f>
        <v>0</v>
      </c>
      <c r="F883" s="275">
        <f>SUM(F884:F886)</f>
        <v>0</v>
      </c>
      <c r="G883" s="276">
        <f>SUM(G884:G886)</f>
        <v>0</v>
      </c>
      <c r="H883" s="277">
        <f>SUM(H884:H886)</f>
        <v>0</v>
      </c>
      <c r="I883" s="275">
        <f>SUM(I884:I886)</f>
        <v>0</v>
      </c>
      <c r="J883" s="276">
        <f>SUM(J884:J886)</f>
        <v>0</v>
      </c>
      <c r="K883" s="277">
        <f>SUM(K884:K886)</f>
        <v>0</v>
      </c>
      <c r="L883" s="311">
        <f>SUM(L884:L886)</f>
        <v>0</v>
      </c>
      <c r="M883" s="12">
        <f>(IF($E883&lt;&gt;0,$M$2,IF($L883&lt;&gt;0,$M$2,"")))</f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>(IF($E884&lt;&gt;0,$M$2,IF($L884&lt;&gt;0,$M$2,"")))</f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>(IF($E885&lt;&gt;0,$M$2,IF($L885&lt;&gt;0,$M$2,"")))</f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>(IF($E886&lt;&gt;0,$M$2,IF($L886&lt;&gt;0,$M$2,"")))</f>
      </c>
      <c r="N886" s="13"/>
    </row>
    <row r="887" spans="2:14" ht="15.75">
      <c r="B887" s="583"/>
      <c r="C887" s="1835" t="s">
        <v>701</v>
      </c>
      <c r="D887" s="1836"/>
      <c r="E887" s="1439"/>
      <c r="F887" s="1439"/>
      <c r="G887" s="1439"/>
      <c r="H887" s="1439"/>
      <c r="I887" s="1439"/>
      <c r="J887" s="1439"/>
      <c r="K887" s="1439"/>
      <c r="L887" s="1440"/>
      <c r="M887" s="12">
        <f>(IF($E887&lt;&gt;0,$M$2,IF($L887&lt;&gt;0,$M$2,"")))</f>
      </c>
      <c r="N887" s="13"/>
    </row>
    <row r="888" spans="2:14" ht="15.75">
      <c r="B888" s="382">
        <v>98</v>
      </c>
      <c r="C888" s="1835" t="s">
        <v>701</v>
      </c>
      <c r="D888" s="1836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>(IF($E888&lt;&gt;0,$M$2,IF($L888&lt;&gt;0,$M$2,"")))</f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>(IF($E889&lt;&gt;0,$M$2,IF($L889&lt;&gt;0,$M$2,"")))</f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>(IF($E890&lt;&gt;0,$M$2,IF($L890&lt;&gt;0,$M$2,"")))</f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>(IF($E891&lt;&gt;0,$M$2,IF($L891&lt;&gt;0,$M$2,"")))</f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>SUM(E776,E779,E785,E793,E794,E812,E816,E822,E825,E826,E827,E828,E829,E838,E845,E846,E847,E848,E855,E859,E860,E861,E862,E865,E866,E874,E877,E878,E883)+E888</f>
        <v>922598</v>
      </c>
      <c r="F892" s="397">
        <f>SUM(F776,F779,F785,F793,F794,F812,F816,F822,F825,F826,F827,F828,F829,F838,F845,F846,F847,F848,F855,F859,F860,F861,F862,F865,F866,F874,F877,F878,F883)+F888</f>
        <v>0</v>
      </c>
      <c r="G892" s="398">
        <f>SUM(G776,G779,G785,G793,G794,G812,G816,G822,G825,G826,G827,G828,G829,G838,G845,G846,G847,G848,G855,G859,G860,G861,G862,G865,G866,G874,G877,G878,G883)+G888</f>
        <v>922598</v>
      </c>
      <c r="H892" s="399">
        <f>SUM(H776,H779,H785,H793,H794,H812,H816,H822,H825,H826,H827,H828,H829,H838,H845,H846,H847,H848,H855,H859,H860,H861,H862,H865,H866,H874,H877,H878,H883)+H888</f>
        <v>0</v>
      </c>
      <c r="I892" s="397">
        <f>SUM(I776,I779,I785,I793,I794,I812,I816,I822,I825,I826,I827,I828,I829,I838,I845,I846,I847,I848,I855,I859,I860,I861,I862,I865,I866,I874,I877,I878,I883)+I888</f>
        <v>0</v>
      </c>
      <c r="J892" s="398">
        <f>SUM(J776,J779,J785,J793,J794,J812,J816,J822,J825,J826,J827,J828,J829,J838,J845,J846,J847,J848,J855,J859,J860,J861,J862,J865,J866,J874,J877,J878,J883)+J888</f>
        <v>156008</v>
      </c>
      <c r="K892" s="399">
        <f>SUM(K776,K779,K785,K793,K794,K812,K816,K822,K825,K826,K827,K828,K829,K838,K845,K846,K847,K848,K855,K859,K860,K861,K862,K865,K866,K874,K877,K878,K883)+K888</f>
        <v>0</v>
      </c>
      <c r="L892" s="396">
        <f>SUM(L776,L779,L785,L793,L794,L812,L816,L822,L825,L826,L827,L828,L829,L838,L845,L846,L847,L848,L855,L859,L860,L861,L862,L865,L866,L874,L877,L878,L883)+L888</f>
        <v>156008</v>
      </c>
      <c r="M892" s="12">
        <f>(IF($E892&lt;&gt;0,$M$2,IF($L892&lt;&gt;0,$M$2,"")))</f>
        <v>1</v>
      </c>
      <c r="N892" s="73" t="str">
        <f>LEFT(C773,1)</f>
        <v>5</v>
      </c>
    </row>
    <row r="893" spans="2:14" ht="15.75">
      <c r="B893" s="79" t="s">
        <v>120</v>
      </c>
      <c r="C893" s="1"/>
      <c r="L893" s="6"/>
      <c r="M893" s="7">
        <f>(IF($E892&lt;&gt;0,$M$2,IF($L892&lt;&gt;0,$M$2,"")))</f>
        <v>1</v>
      </c>
      <c r="N893" s="8"/>
    </row>
    <row r="894" spans="2:14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  <c r="N894" s="8"/>
    </row>
    <row r="895" spans="2:13" ht="15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5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4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  <c r="N897" s="8"/>
    </row>
    <row r="898" spans="2:14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  <c r="N898" s="8"/>
    </row>
    <row r="899" spans="2:14" ht="15.75">
      <c r="B899" s="1825" t="str">
        <f>$B$7</f>
        <v>ОТЧЕТНИ ДАННИ ПО ЕБК ЗА СМЕТКИТЕ ЗА СРЕДСТВАТА ОТ ЕВРОПЕЙСКИЯ СЪЮЗ - КСФ</v>
      </c>
      <c r="C899" s="1826"/>
      <c r="D899" s="1826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  <c r="N899" s="8"/>
    </row>
    <row r="900" spans="2:14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  <c r="N900" s="8"/>
    </row>
    <row r="901" spans="2:14" ht="15.75">
      <c r="B901" s="1817" t="str">
        <f>$B$9</f>
        <v>Симеоновград</v>
      </c>
      <c r="C901" s="1818"/>
      <c r="D901" s="1819"/>
      <c r="E901" s="115">
        <f>$E$9</f>
        <v>43101</v>
      </c>
      <c r="F901" s="227">
        <f>$F$9</f>
        <v>43159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  <c r="N901" s="8"/>
    </row>
    <row r="902" spans="2:14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  <c r="N902" s="8"/>
    </row>
    <row r="903" spans="2:14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  <c r="N903" s="8"/>
    </row>
    <row r="904" spans="2:14" ht="15.75">
      <c r="B904" s="1876" t="str">
        <f>$B$12</f>
        <v>Симеоновград</v>
      </c>
      <c r="C904" s="1877"/>
      <c r="D904" s="1878"/>
      <c r="E904" s="411" t="s">
        <v>898</v>
      </c>
      <c r="F904" s="1361" t="str">
        <f>$F$12</f>
        <v>7607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  <c r="N904" s="8"/>
    </row>
    <row r="905" spans="2:14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  <c r="N905" s="8"/>
    </row>
    <row r="906" spans="2:14" ht="15.7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  <c r="N906" s="8"/>
    </row>
    <row r="907" spans="2:14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  <c r="N907" s="8"/>
    </row>
    <row r="908" spans="2:14" ht="15.75">
      <c r="B908" s="248"/>
      <c r="C908" s="249"/>
      <c r="D908" s="250" t="s">
        <v>719</v>
      </c>
      <c r="E908" s="1861" t="s">
        <v>2032</v>
      </c>
      <c r="F908" s="1862"/>
      <c r="G908" s="1862"/>
      <c r="H908" s="1863"/>
      <c r="I908" s="1870" t="s">
        <v>2033</v>
      </c>
      <c r="J908" s="1871"/>
      <c r="K908" s="1871"/>
      <c r="L908" s="1872"/>
      <c r="M908" s="7">
        <f>(IF($E1031&lt;&gt;0,$M$2,IF($L1031&lt;&gt;0,$M$2,"")))</f>
        <v>1</v>
      </c>
      <c r="N908" s="8"/>
    </row>
    <row r="909" spans="2:14" ht="15.7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  <c r="N909" s="8"/>
    </row>
    <row r="910" spans="2:14" ht="15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  <c r="N910" s="8"/>
    </row>
    <row r="911" spans="2:14" ht="15.75">
      <c r="B911" s="1452"/>
      <c r="C911" s="1608" t="str">
        <f>VLOOKUP(D911,OP_LIST2,2,FALSE)</f>
        <v>98301</v>
      </c>
      <c r="D911" s="1453" t="s">
        <v>660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  <c r="N911" s="8"/>
    </row>
    <row r="912" spans="2:14" ht="15.75">
      <c r="B912" s="1455"/>
      <c r="C912" s="1460">
        <f>VLOOKUP(D913,EBK_DEIN2,2,FALSE)</f>
        <v>3322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  <c r="N912" s="8"/>
    </row>
    <row r="913" spans="2:14" ht="15.75">
      <c r="B913" s="1451"/>
      <c r="C913" s="1587">
        <f>+C912</f>
        <v>3322</v>
      </c>
      <c r="D913" s="1453" t="s">
        <v>2017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  <c r="N913" s="8"/>
    </row>
    <row r="914" spans="2:14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  <c r="N914" s="8"/>
    </row>
    <row r="915" spans="2:14" ht="15.75">
      <c r="B915" s="273">
        <v>100</v>
      </c>
      <c r="C915" s="1850" t="s">
        <v>751</v>
      </c>
      <c r="D915" s="1851"/>
      <c r="E915" s="274">
        <f>SUM(E916:E917)</f>
        <v>19752</v>
      </c>
      <c r="F915" s="275">
        <f>SUM(F916:F917)</f>
        <v>19752</v>
      </c>
      <c r="G915" s="276">
        <f>SUM(G916:G917)</f>
        <v>0</v>
      </c>
      <c r="H915" s="277">
        <f>SUM(H916:H917)</f>
        <v>0</v>
      </c>
      <c r="I915" s="275">
        <f>SUM(I916:I917)</f>
        <v>13772</v>
      </c>
      <c r="J915" s="276">
        <f>SUM(J916:J917)</f>
        <v>0</v>
      </c>
      <c r="K915" s="277">
        <f>SUM(K916:K917)</f>
        <v>0</v>
      </c>
      <c r="L915" s="274">
        <f>SUM(L916:L917)</f>
        <v>13772</v>
      </c>
      <c r="M915" s="12">
        <f>(IF($E915&lt;&gt;0,$M$2,IF($L915&lt;&gt;0,$M$2,"")))</f>
        <v>1</v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19752</v>
      </c>
      <c r="F916" s="152">
        <v>19752</v>
      </c>
      <c r="G916" s="153"/>
      <c r="H916" s="1419"/>
      <c r="I916" s="152">
        <v>13772</v>
      </c>
      <c r="J916" s="153"/>
      <c r="K916" s="1419"/>
      <c r="L916" s="282">
        <f>I916+J916+K916</f>
        <v>13772</v>
      </c>
      <c r="M916" s="12">
        <f>(IF($E916&lt;&gt;0,$M$2,IF($L916&lt;&gt;0,$M$2,"")))</f>
        <v>1</v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>(IF($E917&lt;&gt;0,$M$2,IF($L917&lt;&gt;0,$M$2,"")))</f>
      </c>
      <c r="N917" s="13"/>
    </row>
    <row r="918" spans="2:14" ht="15.75">
      <c r="B918" s="273">
        <v>200</v>
      </c>
      <c r="C918" s="1846" t="s">
        <v>754</v>
      </c>
      <c r="D918" s="1847"/>
      <c r="E918" s="274">
        <f>SUM(E919:E923)</f>
        <v>0</v>
      </c>
      <c r="F918" s="275">
        <f>SUM(F919:F923)</f>
        <v>0</v>
      </c>
      <c r="G918" s="276">
        <f>SUM(G919:G923)</f>
        <v>0</v>
      </c>
      <c r="H918" s="277">
        <f>SUM(H919:H923)</f>
        <v>0</v>
      </c>
      <c r="I918" s="275">
        <f>SUM(I919:I923)</f>
        <v>0</v>
      </c>
      <c r="J918" s="276">
        <f>SUM(J919:J923)</f>
        <v>0</v>
      </c>
      <c r="K918" s="277">
        <f>SUM(K919:K923)</f>
        <v>0</v>
      </c>
      <c r="L918" s="274">
        <f>SUM(L919:L923)</f>
        <v>0</v>
      </c>
      <c r="M918" s="12">
        <f>(IF($E918&lt;&gt;0,$M$2,IF($L918&lt;&gt;0,$M$2,"")))</f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/>
      <c r="K919" s="1419"/>
      <c r="L919" s="282">
        <f>I919+J919+K919</f>
        <v>0</v>
      </c>
      <c r="M919" s="12">
        <f>(IF($E919&lt;&gt;0,$M$2,IF($L919&lt;&gt;0,$M$2,"")))</f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>(IF($E920&lt;&gt;0,$M$2,IF($L920&lt;&gt;0,$M$2,"")))</f>
      </c>
      <c r="N920" s="13"/>
    </row>
    <row r="921" spans="2:14" ht="15.7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>(IF($E921&lt;&gt;0,$M$2,IF($L921&lt;&gt;0,$M$2,"")))</f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>(IF($E922&lt;&gt;0,$M$2,IF($L922&lt;&gt;0,$M$2,"")))</f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>(IF($E923&lt;&gt;0,$M$2,IF($L923&lt;&gt;0,$M$2,"")))</f>
      </c>
      <c r="N923" s="13"/>
    </row>
    <row r="924" spans="2:14" ht="15.75">
      <c r="B924" s="273">
        <v>500</v>
      </c>
      <c r="C924" s="1848" t="s">
        <v>195</v>
      </c>
      <c r="D924" s="1849"/>
      <c r="E924" s="274">
        <f>SUM(E925:E931)</f>
        <v>5159</v>
      </c>
      <c r="F924" s="275">
        <f>SUM(F925:F931)</f>
        <v>5159</v>
      </c>
      <c r="G924" s="276">
        <f>SUM(G925:G931)</f>
        <v>0</v>
      </c>
      <c r="H924" s="277">
        <f>SUM(H925:H931)</f>
        <v>0</v>
      </c>
      <c r="I924" s="275">
        <f>SUM(I925:I931)</f>
        <v>2880</v>
      </c>
      <c r="J924" s="276">
        <f>SUM(J925:J931)</f>
        <v>0</v>
      </c>
      <c r="K924" s="277">
        <f>SUM(K925:K931)</f>
        <v>0</v>
      </c>
      <c r="L924" s="274">
        <f>SUM(L925:L931)</f>
        <v>2880</v>
      </c>
      <c r="M924" s="12">
        <f>(IF($E924&lt;&gt;0,$M$2,IF($L924&lt;&gt;0,$M$2,"")))</f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>F925+G925+H925</f>
        <v>2757</v>
      </c>
      <c r="F925" s="152">
        <v>2757</v>
      </c>
      <c r="G925" s="153"/>
      <c r="H925" s="1419"/>
      <c r="I925" s="152">
        <v>1446</v>
      </c>
      <c r="J925" s="153"/>
      <c r="K925" s="1419"/>
      <c r="L925" s="282">
        <f>I925+J925+K925</f>
        <v>1446</v>
      </c>
      <c r="M925" s="12">
        <f>(IF($E925&lt;&gt;0,$M$2,IF($L925&lt;&gt;0,$M$2,"")))</f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>F926+G926+H926</f>
        <v>868</v>
      </c>
      <c r="F926" s="158">
        <v>868</v>
      </c>
      <c r="G926" s="159"/>
      <c r="H926" s="1421"/>
      <c r="I926" s="158">
        <v>522</v>
      </c>
      <c r="J926" s="159"/>
      <c r="K926" s="1421"/>
      <c r="L926" s="296">
        <f>I926+J926+K926</f>
        <v>522</v>
      </c>
      <c r="M926" s="12">
        <f>(IF($E926&lt;&gt;0,$M$2,IF($L926&lt;&gt;0,$M$2,"")))</f>
        <v>1</v>
      </c>
      <c r="N926" s="13"/>
    </row>
    <row r="927" spans="2:14" ht="15.75">
      <c r="B927" s="307"/>
      <c r="C927" s="305">
        <v>558</v>
      </c>
      <c r="D927" s="308" t="s">
        <v>879</v>
      </c>
      <c r="E927" s="296">
        <f>F927+G927+H927</f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>I927+J927+K927</f>
        <v>0</v>
      </c>
      <c r="M927" s="12">
        <f>(IF($E927&lt;&gt;0,$M$2,IF($L927&lt;&gt;0,$M$2,"")))</f>
      </c>
      <c r="N927" s="13"/>
    </row>
    <row r="928" spans="2:14" ht="15.75">
      <c r="B928" s="307"/>
      <c r="C928" s="305">
        <v>560</v>
      </c>
      <c r="D928" s="308" t="s">
        <v>197</v>
      </c>
      <c r="E928" s="296">
        <f>F928+G928+H928</f>
        <v>1025</v>
      </c>
      <c r="F928" s="158">
        <v>1025</v>
      </c>
      <c r="G928" s="159"/>
      <c r="H928" s="1421"/>
      <c r="I928" s="158">
        <v>611</v>
      </c>
      <c r="J928" s="159"/>
      <c r="K928" s="1421"/>
      <c r="L928" s="296">
        <f>I928+J928+K928</f>
        <v>611</v>
      </c>
      <c r="M928" s="12">
        <f>(IF($E928&lt;&gt;0,$M$2,IF($L928&lt;&gt;0,$M$2,"")))</f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>F929+G929+H929</f>
        <v>509</v>
      </c>
      <c r="F929" s="158">
        <v>509</v>
      </c>
      <c r="G929" s="159"/>
      <c r="H929" s="1421"/>
      <c r="I929" s="158">
        <v>301</v>
      </c>
      <c r="J929" s="159"/>
      <c r="K929" s="1421"/>
      <c r="L929" s="296">
        <f>I929+J929+K929</f>
        <v>301</v>
      </c>
      <c r="M929" s="12">
        <f>(IF($E929&lt;&gt;0,$M$2,IF($L929&lt;&gt;0,$M$2,"")))</f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>F930+G930+H930</f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>I930+J930+K930</f>
        <v>0</v>
      </c>
      <c r="M930" s="12">
        <f>(IF($E930&lt;&gt;0,$M$2,IF($L930&lt;&gt;0,$M$2,"")))</f>
      </c>
      <c r="N930" s="13"/>
    </row>
    <row r="931" spans="2:14" ht="15.75">
      <c r="B931" s="292"/>
      <c r="C931" s="309">
        <v>590</v>
      </c>
      <c r="D931" s="310" t="s">
        <v>199</v>
      </c>
      <c r="E931" s="288">
        <f>F931+G931+H931</f>
        <v>0</v>
      </c>
      <c r="F931" s="173"/>
      <c r="G931" s="174"/>
      <c r="H931" s="1422"/>
      <c r="I931" s="173"/>
      <c r="J931" s="174"/>
      <c r="K931" s="1422"/>
      <c r="L931" s="288">
        <f>I931+J931+K931</f>
        <v>0</v>
      </c>
      <c r="M931" s="12">
        <f>(IF($E931&lt;&gt;0,$M$2,IF($L931&lt;&gt;0,$M$2,"")))</f>
      </c>
      <c r="N931" s="13"/>
    </row>
    <row r="932" spans="2:14" ht="15.75">
      <c r="B932" s="273">
        <v>800</v>
      </c>
      <c r="C932" s="1844" t="s">
        <v>200</v>
      </c>
      <c r="D932" s="1845"/>
      <c r="E932" s="311">
        <f>F932+G932+H932</f>
        <v>0</v>
      </c>
      <c r="F932" s="1423"/>
      <c r="G932" s="1424"/>
      <c r="H932" s="1425"/>
      <c r="I932" s="1423"/>
      <c r="J932" s="1424"/>
      <c r="K932" s="1425"/>
      <c r="L932" s="311">
        <f>I932+J932+K932</f>
        <v>0</v>
      </c>
      <c r="M932" s="12">
        <f>(IF($E932&lt;&gt;0,$M$2,IF($L932&lt;&gt;0,$M$2,"")))</f>
      </c>
      <c r="N932" s="13"/>
    </row>
    <row r="933" spans="2:14" ht="15.75">
      <c r="B933" s="273">
        <v>1000</v>
      </c>
      <c r="C933" s="1846" t="s">
        <v>201</v>
      </c>
      <c r="D933" s="1847"/>
      <c r="E933" s="311">
        <f>SUM(E934:E950)</f>
        <v>11816</v>
      </c>
      <c r="F933" s="275">
        <f>SUM(F934:F950)</f>
        <v>11816</v>
      </c>
      <c r="G933" s="276">
        <f>SUM(G934:G950)</f>
        <v>0</v>
      </c>
      <c r="H933" s="277">
        <f>SUM(H934:H950)</f>
        <v>0</v>
      </c>
      <c r="I933" s="275">
        <f>SUM(I934:I950)</f>
        <v>3505</v>
      </c>
      <c r="J933" s="276">
        <f>SUM(J934:J950)</f>
        <v>0</v>
      </c>
      <c r="K933" s="277">
        <f>SUM(K934:K950)</f>
        <v>0</v>
      </c>
      <c r="L933" s="311">
        <f>SUM(L934:L950)</f>
        <v>3505</v>
      </c>
      <c r="M933" s="12">
        <f>(IF($E933&lt;&gt;0,$M$2,IF($L933&lt;&gt;0,$M$2,"")))</f>
        <v>1</v>
      </c>
      <c r="N933" s="13"/>
    </row>
    <row r="934" spans="2:14" ht="15.75">
      <c r="B934" s="293"/>
      <c r="C934" s="280">
        <v>1011</v>
      </c>
      <c r="D934" s="312" t="s">
        <v>202</v>
      </c>
      <c r="E934" s="282">
        <f>F934+G934+H934</f>
        <v>10135</v>
      </c>
      <c r="F934" s="152">
        <v>10135</v>
      </c>
      <c r="G934" s="153"/>
      <c r="H934" s="1419"/>
      <c r="I934" s="152">
        <v>0</v>
      </c>
      <c r="J934" s="153"/>
      <c r="K934" s="1419"/>
      <c r="L934" s="282">
        <f>I934+J934+K934</f>
        <v>0</v>
      </c>
      <c r="M934" s="12">
        <f>(IF($E934&lt;&gt;0,$M$2,IF($L934&lt;&gt;0,$M$2,"")))</f>
        <v>1</v>
      </c>
      <c r="N934" s="13"/>
    </row>
    <row r="935" spans="2:14" ht="15.75">
      <c r="B935" s="293"/>
      <c r="C935" s="294">
        <v>1012</v>
      </c>
      <c r="D935" s="295" t="s">
        <v>203</v>
      </c>
      <c r="E935" s="296">
        <f>F935+G935+H935</f>
        <v>0</v>
      </c>
      <c r="F935" s="158"/>
      <c r="G935" s="159"/>
      <c r="H935" s="1421"/>
      <c r="I935" s="158"/>
      <c r="J935" s="159"/>
      <c r="K935" s="1421"/>
      <c r="L935" s="296">
        <f>I935+J935+K935</f>
        <v>0</v>
      </c>
      <c r="M935" s="12">
        <f>(IF($E935&lt;&gt;0,$M$2,IF($L935&lt;&gt;0,$M$2,"")))</f>
      </c>
      <c r="N935" s="13"/>
    </row>
    <row r="936" spans="2:14" ht="15.75">
      <c r="B936" s="293"/>
      <c r="C936" s="294">
        <v>1013</v>
      </c>
      <c r="D936" s="295" t="s">
        <v>204</v>
      </c>
      <c r="E936" s="296">
        <f>F936+G936+H936</f>
        <v>0</v>
      </c>
      <c r="F936" s="158"/>
      <c r="G936" s="159"/>
      <c r="H936" s="1421"/>
      <c r="I936" s="158"/>
      <c r="J936" s="159"/>
      <c r="K936" s="1421"/>
      <c r="L936" s="296">
        <f>I936+J936+K936</f>
        <v>0</v>
      </c>
      <c r="M936" s="12">
        <f>(IF($E936&lt;&gt;0,$M$2,IF($L936&lt;&gt;0,$M$2,"")))</f>
      </c>
      <c r="N936" s="13"/>
    </row>
    <row r="937" spans="2:14" ht="15.75">
      <c r="B937" s="293"/>
      <c r="C937" s="294">
        <v>1014</v>
      </c>
      <c r="D937" s="295" t="s">
        <v>205</v>
      </c>
      <c r="E937" s="296">
        <f>F937+G937+H937</f>
        <v>150</v>
      </c>
      <c r="F937" s="158">
        <v>150</v>
      </c>
      <c r="G937" s="159"/>
      <c r="H937" s="1421"/>
      <c r="I937" s="158">
        <v>1692</v>
      </c>
      <c r="J937" s="159"/>
      <c r="K937" s="1421"/>
      <c r="L937" s="296">
        <f>I937+J937+K937</f>
        <v>1692</v>
      </c>
      <c r="M937" s="12">
        <f>(IF($E937&lt;&gt;0,$M$2,IF($L937&lt;&gt;0,$M$2,"")))</f>
        <v>1</v>
      </c>
      <c r="N937" s="13"/>
    </row>
    <row r="938" spans="2:14" ht="15.75">
      <c r="B938" s="293"/>
      <c r="C938" s="294">
        <v>1015</v>
      </c>
      <c r="D938" s="295" t="s">
        <v>206</v>
      </c>
      <c r="E938" s="296">
        <f>F938+G938+H938</f>
        <v>1365</v>
      </c>
      <c r="F938" s="158">
        <v>1365</v>
      </c>
      <c r="G938" s="159"/>
      <c r="H938" s="1421"/>
      <c r="I938" s="158">
        <v>1744</v>
      </c>
      <c r="J938" s="159"/>
      <c r="K938" s="1421"/>
      <c r="L938" s="296">
        <f>I938+J938+K938</f>
        <v>1744</v>
      </c>
      <c r="M938" s="12">
        <f>(IF($E938&lt;&gt;0,$M$2,IF($L938&lt;&gt;0,$M$2,"")))</f>
        <v>1</v>
      </c>
      <c r="N938" s="13"/>
    </row>
    <row r="939" spans="2:14" ht="15.75">
      <c r="B939" s="293"/>
      <c r="C939" s="313">
        <v>1016</v>
      </c>
      <c r="D939" s="314" t="s">
        <v>207</v>
      </c>
      <c r="E939" s="315">
        <f>F939+G939+H939</f>
        <v>0</v>
      </c>
      <c r="F939" s="164"/>
      <c r="G939" s="165"/>
      <c r="H939" s="1420"/>
      <c r="I939" s="164"/>
      <c r="J939" s="165"/>
      <c r="K939" s="1420"/>
      <c r="L939" s="315">
        <f>I939+J939+K939</f>
        <v>0</v>
      </c>
      <c r="M939" s="12">
        <f>(IF($E939&lt;&gt;0,$M$2,IF($L939&lt;&gt;0,$M$2,"")))</f>
      </c>
      <c r="N939" s="13"/>
    </row>
    <row r="940" spans="2:14" ht="15.75">
      <c r="B940" s="279"/>
      <c r="C940" s="319">
        <v>1020</v>
      </c>
      <c r="D940" s="320" t="s">
        <v>208</v>
      </c>
      <c r="E940" s="321">
        <f>F940+G940+H940</f>
        <v>166</v>
      </c>
      <c r="F940" s="455">
        <v>166</v>
      </c>
      <c r="G940" s="456"/>
      <c r="H940" s="1429"/>
      <c r="I940" s="455">
        <v>69</v>
      </c>
      <c r="J940" s="456"/>
      <c r="K940" s="1429"/>
      <c r="L940" s="321">
        <f>I940+J940+K940</f>
        <v>69</v>
      </c>
      <c r="M940" s="12">
        <f>(IF($E940&lt;&gt;0,$M$2,IF($L940&lt;&gt;0,$M$2,"")))</f>
        <v>1</v>
      </c>
      <c r="N940" s="13"/>
    </row>
    <row r="941" spans="2:14" ht="15.75">
      <c r="B941" s="293"/>
      <c r="C941" s="325">
        <v>1030</v>
      </c>
      <c r="D941" s="326" t="s">
        <v>209</v>
      </c>
      <c r="E941" s="327">
        <f>F941+G941+H941</f>
        <v>0</v>
      </c>
      <c r="F941" s="450"/>
      <c r="G941" s="451"/>
      <c r="H941" s="1426"/>
      <c r="I941" s="450"/>
      <c r="J941" s="451"/>
      <c r="K941" s="1426"/>
      <c r="L941" s="327">
        <f>I941+J941+K941</f>
        <v>0</v>
      </c>
      <c r="M941" s="12">
        <f>(IF($E941&lt;&gt;0,$M$2,IF($L941&lt;&gt;0,$M$2,"")))</f>
      </c>
      <c r="N941" s="13"/>
    </row>
    <row r="942" spans="2:14" ht="15.75">
      <c r="B942" s="293"/>
      <c r="C942" s="319">
        <v>1051</v>
      </c>
      <c r="D942" s="332" t="s">
        <v>210</v>
      </c>
      <c r="E942" s="321">
        <f>F942+G942+H942</f>
        <v>0</v>
      </c>
      <c r="F942" s="455"/>
      <c r="G942" s="456"/>
      <c r="H942" s="1429"/>
      <c r="I942" s="455"/>
      <c r="J942" s="456"/>
      <c r="K942" s="1429"/>
      <c r="L942" s="321">
        <f>I942+J942+K942</f>
        <v>0</v>
      </c>
      <c r="M942" s="12">
        <f>(IF($E942&lt;&gt;0,$M$2,IF($L942&lt;&gt;0,$M$2,"")))</f>
      </c>
      <c r="N942" s="13"/>
    </row>
    <row r="943" spans="2:14" ht="15.75">
      <c r="B943" s="293"/>
      <c r="C943" s="294">
        <v>1052</v>
      </c>
      <c r="D943" s="295" t="s">
        <v>211</v>
      </c>
      <c r="E943" s="296">
        <f>F943+G943+H943</f>
        <v>0</v>
      </c>
      <c r="F943" s="158"/>
      <c r="G943" s="159"/>
      <c r="H943" s="1421"/>
      <c r="I943" s="158"/>
      <c r="J943" s="159"/>
      <c r="K943" s="1421"/>
      <c r="L943" s="296">
        <f>I943+J943+K943</f>
        <v>0</v>
      </c>
      <c r="M943" s="12">
        <f>(IF($E943&lt;&gt;0,$M$2,IF($L943&lt;&gt;0,$M$2,"")))</f>
      </c>
      <c r="N943" s="13"/>
    </row>
    <row r="944" spans="2:14" ht="15.75">
      <c r="B944" s="293"/>
      <c r="C944" s="325">
        <v>1053</v>
      </c>
      <c r="D944" s="326" t="s">
        <v>882</v>
      </c>
      <c r="E944" s="327">
        <f>F944+G944+H944</f>
        <v>0</v>
      </c>
      <c r="F944" s="450"/>
      <c r="G944" s="451"/>
      <c r="H944" s="1426"/>
      <c r="I944" s="450"/>
      <c r="J944" s="451"/>
      <c r="K944" s="1426"/>
      <c r="L944" s="327">
        <f>I944+J944+K944</f>
        <v>0</v>
      </c>
      <c r="M944" s="12">
        <f>(IF($E944&lt;&gt;0,$M$2,IF($L944&lt;&gt;0,$M$2,"")))</f>
      </c>
      <c r="N944" s="13"/>
    </row>
    <row r="945" spans="2:14" ht="15.75">
      <c r="B945" s="293"/>
      <c r="C945" s="319">
        <v>1062</v>
      </c>
      <c r="D945" s="320" t="s">
        <v>212</v>
      </c>
      <c r="E945" s="321">
        <f>F945+G945+H945</f>
        <v>0</v>
      </c>
      <c r="F945" s="455"/>
      <c r="G945" s="456"/>
      <c r="H945" s="1429"/>
      <c r="I945" s="455"/>
      <c r="J945" s="456"/>
      <c r="K945" s="1429"/>
      <c r="L945" s="321">
        <f>I945+J945+K945</f>
        <v>0</v>
      </c>
      <c r="M945" s="12">
        <f>(IF($E945&lt;&gt;0,$M$2,IF($L945&lt;&gt;0,$M$2,"")))</f>
      </c>
      <c r="N945" s="13"/>
    </row>
    <row r="946" spans="2:14" ht="15.75">
      <c r="B946" s="293"/>
      <c r="C946" s="325">
        <v>1063</v>
      </c>
      <c r="D946" s="333" t="s">
        <v>808</v>
      </c>
      <c r="E946" s="327">
        <f>F946+G946+H946</f>
        <v>0</v>
      </c>
      <c r="F946" s="450"/>
      <c r="G946" s="451"/>
      <c r="H946" s="1426"/>
      <c r="I946" s="450"/>
      <c r="J946" s="451"/>
      <c r="K946" s="1426"/>
      <c r="L946" s="327">
        <f>I946+J946+K946</f>
        <v>0</v>
      </c>
      <c r="M946" s="12">
        <f>(IF($E946&lt;&gt;0,$M$2,IF($L946&lt;&gt;0,$M$2,"")))</f>
      </c>
      <c r="N946" s="13"/>
    </row>
    <row r="947" spans="2:14" ht="15.75">
      <c r="B947" s="293"/>
      <c r="C947" s="334">
        <v>1069</v>
      </c>
      <c r="D947" s="335" t="s">
        <v>213</v>
      </c>
      <c r="E947" s="336">
        <f>F947+G947+H947</f>
        <v>0</v>
      </c>
      <c r="F947" s="601"/>
      <c r="G947" s="602"/>
      <c r="H947" s="1428"/>
      <c r="I947" s="601"/>
      <c r="J947" s="602"/>
      <c r="K947" s="1428"/>
      <c r="L947" s="336">
        <f>I947+J947+K947</f>
        <v>0</v>
      </c>
      <c r="M947" s="12">
        <f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>F948+G948+H948</f>
        <v>0</v>
      </c>
      <c r="F948" s="455"/>
      <c r="G948" s="456"/>
      <c r="H948" s="1429"/>
      <c r="I948" s="455"/>
      <c r="J948" s="456"/>
      <c r="K948" s="1429"/>
      <c r="L948" s="321">
        <f>I948+J948+K948</f>
        <v>0</v>
      </c>
      <c r="M948" s="12">
        <f>(IF($E948&lt;&gt;0,$M$2,IF($L948&lt;&gt;0,$M$2,"")))</f>
      </c>
      <c r="N948" s="13"/>
    </row>
    <row r="949" spans="2:14" ht="15.75">
      <c r="B949" s="293"/>
      <c r="C949" s="294">
        <v>1092</v>
      </c>
      <c r="D949" s="295" t="s">
        <v>308</v>
      </c>
      <c r="E949" s="296">
        <f>F949+G949+H949</f>
        <v>0</v>
      </c>
      <c r="F949" s="158"/>
      <c r="G949" s="159"/>
      <c r="H949" s="1421"/>
      <c r="I949" s="158"/>
      <c r="J949" s="159"/>
      <c r="K949" s="1421"/>
      <c r="L949" s="296">
        <f>I949+J949+K949</f>
        <v>0</v>
      </c>
      <c r="M949" s="12">
        <f>(IF($E949&lt;&gt;0,$M$2,IF($L949&lt;&gt;0,$M$2,"")))</f>
      </c>
      <c r="N949" s="13"/>
    </row>
    <row r="950" spans="2:14" ht="15.75">
      <c r="B950" s="293"/>
      <c r="C950" s="286">
        <v>1098</v>
      </c>
      <c r="D950" s="340" t="s">
        <v>214</v>
      </c>
      <c r="E950" s="288">
        <f>F950+G950+H950</f>
        <v>0</v>
      </c>
      <c r="F950" s="173"/>
      <c r="G950" s="174"/>
      <c r="H950" s="1422"/>
      <c r="I950" s="173"/>
      <c r="J950" s="174"/>
      <c r="K950" s="1422"/>
      <c r="L950" s="288">
        <f>I950+J950+K950</f>
        <v>0</v>
      </c>
      <c r="M950" s="12">
        <f>(IF($E950&lt;&gt;0,$M$2,IF($L950&lt;&gt;0,$M$2,"")))</f>
      </c>
      <c r="N950" s="13"/>
    </row>
    <row r="951" spans="2:14" ht="15.75">
      <c r="B951" s="273">
        <v>1900</v>
      </c>
      <c r="C951" s="1840" t="s">
        <v>275</v>
      </c>
      <c r="D951" s="1841"/>
      <c r="E951" s="311">
        <f>SUM(E952:E954)</f>
        <v>0</v>
      </c>
      <c r="F951" s="275">
        <f>SUM(F952:F954)</f>
        <v>0</v>
      </c>
      <c r="G951" s="276">
        <f>SUM(G952:G954)</f>
        <v>0</v>
      </c>
      <c r="H951" s="277">
        <f>SUM(H952:H954)</f>
        <v>0</v>
      </c>
      <c r="I951" s="275">
        <f>SUM(I952:I954)</f>
        <v>0</v>
      </c>
      <c r="J951" s="276">
        <f>SUM(J952:J954)</f>
        <v>0</v>
      </c>
      <c r="K951" s="277">
        <f>SUM(K952:K954)</f>
        <v>0</v>
      </c>
      <c r="L951" s="311">
        <f>SUM(L952:L954)</f>
        <v>0</v>
      </c>
      <c r="M951" s="12">
        <f>(IF($E951&lt;&gt;0,$M$2,IF($L951&lt;&gt;0,$M$2,"")))</f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>(IF($E952&lt;&gt;0,$M$2,IF($L952&lt;&gt;0,$M$2,"")))</f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>(IF($E953&lt;&gt;0,$M$2,IF($L953&lt;&gt;0,$M$2,"")))</f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>(IF($E954&lt;&gt;0,$M$2,IF($L954&lt;&gt;0,$M$2,"")))</f>
      </c>
      <c r="N954" s="13"/>
    </row>
    <row r="955" spans="2:14" ht="15.75">
      <c r="B955" s="273">
        <v>2100</v>
      </c>
      <c r="C955" s="1840" t="s">
        <v>729</v>
      </c>
      <c r="D955" s="1841"/>
      <c r="E955" s="311">
        <f>SUM(E956:E960)</f>
        <v>0</v>
      </c>
      <c r="F955" s="275">
        <f>SUM(F956:F960)</f>
        <v>0</v>
      </c>
      <c r="G955" s="276">
        <f>SUM(G956:G960)</f>
        <v>0</v>
      </c>
      <c r="H955" s="277">
        <f>SUM(H956:H960)</f>
        <v>0</v>
      </c>
      <c r="I955" s="275">
        <f>SUM(I956:I960)</f>
        <v>0</v>
      </c>
      <c r="J955" s="276">
        <f>SUM(J956:J960)</f>
        <v>0</v>
      </c>
      <c r="K955" s="277">
        <f>SUM(K956:K960)</f>
        <v>0</v>
      </c>
      <c r="L955" s="311">
        <f>SUM(L956:L960)</f>
        <v>0</v>
      </c>
      <c r="M955" s="12">
        <f>(IF($E955&lt;&gt;0,$M$2,IF($L955&lt;&gt;0,$M$2,"")))</f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>(IF($E956&lt;&gt;0,$M$2,IF($L956&lt;&gt;0,$M$2,"")))</f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>(IF($E957&lt;&gt;0,$M$2,IF($L957&lt;&gt;0,$M$2,"")))</f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>(IF($E958&lt;&gt;0,$M$2,IF($L958&lt;&gt;0,$M$2,"")))</f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>(IF($E959&lt;&gt;0,$M$2,IF($L959&lt;&gt;0,$M$2,"")))</f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>(IF($E960&lt;&gt;0,$M$2,IF($L960&lt;&gt;0,$M$2,"")))</f>
      </c>
      <c r="N960" s="13"/>
    </row>
    <row r="961" spans="2:14" ht="15.75">
      <c r="B961" s="273">
        <v>2200</v>
      </c>
      <c r="C961" s="1840" t="s">
        <v>220</v>
      </c>
      <c r="D961" s="1841"/>
      <c r="E961" s="311">
        <f>SUM(E962:E963)</f>
        <v>0</v>
      </c>
      <c r="F961" s="275">
        <f>SUM(F962:F963)</f>
        <v>0</v>
      </c>
      <c r="G961" s="276">
        <f>SUM(G962:G963)</f>
        <v>0</v>
      </c>
      <c r="H961" s="277">
        <f>SUM(H962:H963)</f>
        <v>0</v>
      </c>
      <c r="I961" s="275">
        <f>SUM(I962:I963)</f>
        <v>0</v>
      </c>
      <c r="J961" s="276">
        <f>SUM(J962:J963)</f>
        <v>0</v>
      </c>
      <c r="K961" s="277">
        <f>SUM(K962:K963)</f>
        <v>0</v>
      </c>
      <c r="L961" s="311">
        <f>SUM(L962:L963)</f>
        <v>0</v>
      </c>
      <c r="M961" s="12">
        <f>(IF($E961&lt;&gt;0,$M$2,IF($L961&lt;&gt;0,$M$2,"")))</f>
      </c>
      <c r="N961" s="13"/>
    </row>
    <row r="962" spans="2:14" ht="15.75">
      <c r="B962" s="293"/>
      <c r="C962" s="280">
        <v>2221</v>
      </c>
      <c r="D962" s="281" t="s">
        <v>309</v>
      </c>
      <c r="E962" s="282">
        <f>F962+G962+H962</f>
        <v>0</v>
      </c>
      <c r="F962" s="152"/>
      <c r="G962" s="153"/>
      <c r="H962" s="1419"/>
      <c r="I962" s="152"/>
      <c r="J962" s="153"/>
      <c r="K962" s="1419"/>
      <c r="L962" s="282">
        <f>I962+J962+K962</f>
        <v>0</v>
      </c>
      <c r="M962" s="12">
        <f>(IF($E962&lt;&gt;0,$M$2,IF($L962&lt;&gt;0,$M$2,"")))</f>
      </c>
      <c r="N962" s="13"/>
    </row>
    <row r="963" spans="2:14" ht="15.75">
      <c r="B963" s="293"/>
      <c r="C963" s="286">
        <v>2224</v>
      </c>
      <c r="D963" s="287" t="s">
        <v>221</v>
      </c>
      <c r="E963" s="288">
        <f>F963+G963+H963</f>
        <v>0</v>
      </c>
      <c r="F963" s="173"/>
      <c r="G963" s="174"/>
      <c r="H963" s="1422"/>
      <c r="I963" s="173"/>
      <c r="J963" s="174"/>
      <c r="K963" s="1422"/>
      <c r="L963" s="288">
        <f>I963+J963+K963</f>
        <v>0</v>
      </c>
      <c r="M963" s="12">
        <f>(IF($E963&lt;&gt;0,$M$2,IF($L963&lt;&gt;0,$M$2,"")))</f>
      </c>
      <c r="N963" s="13"/>
    </row>
    <row r="964" spans="2:14" ht="15.75">
      <c r="B964" s="273">
        <v>2500</v>
      </c>
      <c r="C964" s="1840" t="s">
        <v>222</v>
      </c>
      <c r="D964" s="1841"/>
      <c r="E964" s="311">
        <f>F964+G964+H964</f>
        <v>0</v>
      </c>
      <c r="F964" s="1423"/>
      <c r="G964" s="1424"/>
      <c r="H964" s="1425"/>
      <c r="I964" s="1423"/>
      <c r="J964" s="1424"/>
      <c r="K964" s="1425"/>
      <c r="L964" s="311">
        <f>I964+J964+K964</f>
        <v>0</v>
      </c>
      <c r="M964" s="12">
        <f>(IF($E964&lt;&gt;0,$M$2,IF($L964&lt;&gt;0,$M$2,"")))</f>
      </c>
      <c r="N964" s="13"/>
    </row>
    <row r="965" spans="2:14" ht="15.75">
      <c r="B965" s="273">
        <v>2600</v>
      </c>
      <c r="C965" s="1842" t="s">
        <v>223</v>
      </c>
      <c r="D965" s="1843"/>
      <c r="E965" s="311">
        <f>F965+G965+H965</f>
        <v>0</v>
      </c>
      <c r="F965" s="1423"/>
      <c r="G965" s="1424"/>
      <c r="H965" s="1425"/>
      <c r="I965" s="1423"/>
      <c r="J965" s="1424"/>
      <c r="K965" s="1425"/>
      <c r="L965" s="311">
        <f>I965+J965+K965</f>
        <v>0</v>
      </c>
      <c r="M965" s="12">
        <f>(IF($E965&lt;&gt;0,$M$2,IF($L965&lt;&gt;0,$M$2,"")))</f>
      </c>
      <c r="N965" s="13"/>
    </row>
    <row r="966" spans="2:14" ht="15.75">
      <c r="B966" s="273">
        <v>2700</v>
      </c>
      <c r="C966" s="1842" t="s">
        <v>224</v>
      </c>
      <c r="D966" s="1843"/>
      <c r="E966" s="311">
        <f>F966+G966+H966</f>
        <v>0</v>
      </c>
      <c r="F966" s="1423"/>
      <c r="G966" s="1424"/>
      <c r="H966" s="1425"/>
      <c r="I966" s="1423"/>
      <c r="J966" s="1424"/>
      <c r="K966" s="1425"/>
      <c r="L966" s="311">
        <f>I966+J966+K966</f>
        <v>0</v>
      </c>
      <c r="M966" s="12">
        <f>(IF($E966&lt;&gt;0,$M$2,IF($L966&lt;&gt;0,$M$2,"")))</f>
      </c>
      <c r="N966" s="13"/>
    </row>
    <row r="967" spans="2:14" ht="15.75">
      <c r="B967" s="273">
        <v>2800</v>
      </c>
      <c r="C967" s="1842" t="s">
        <v>1676</v>
      </c>
      <c r="D967" s="1843"/>
      <c r="E967" s="311">
        <f>F967+G967+H967</f>
        <v>0</v>
      </c>
      <c r="F967" s="1423"/>
      <c r="G967" s="1424"/>
      <c r="H967" s="1425"/>
      <c r="I967" s="1423"/>
      <c r="J967" s="1424"/>
      <c r="K967" s="1425"/>
      <c r="L967" s="311">
        <f>I967+J967+K967</f>
        <v>0</v>
      </c>
      <c r="M967" s="12">
        <f>(IF($E967&lt;&gt;0,$M$2,IF($L967&lt;&gt;0,$M$2,"")))</f>
      </c>
      <c r="N967" s="13"/>
    </row>
    <row r="968" spans="2:14" ht="15.75">
      <c r="B968" s="273">
        <v>2900</v>
      </c>
      <c r="C968" s="1840" t="s">
        <v>225</v>
      </c>
      <c r="D968" s="1841"/>
      <c r="E968" s="311">
        <f>SUM(E969:E976)</f>
        <v>0</v>
      </c>
      <c r="F968" s="275">
        <f>SUM(F969:F976)</f>
        <v>0</v>
      </c>
      <c r="G968" s="275">
        <f>SUM(G969:G976)</f>
        <v>0</v>
      </c>
      <c r="H968" s="275">
        <f>SUM(H969:H976)</f>
        <v>0</v>
      </c>
      <c r="I968" s="275">
        <f>SUM(I969:I976)</f>
        <v>0</v>
      </c>
      <c r="J968" s="275">
        <f>SUM(J969:J976)</f>
        <v>0</v>
      </c>
      <c r="K968" s="275">
        <f>SUM(K969:K976)</f>
        <v>0</v>
      </c>
      <c r="L968" s="275">
        <f>SUM(L969:L976)</f>
        <v>0</v>
      </c>
      <c r="M968" s="12">
        <f>(IF($E968&lt;&gt;0,$M$2,IF($L968&lt;&gt;0,$M$2,"")))</f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>F969+G969+H969</f>
        <v>0</v>
      </c>
      <c r="F969" s="152"/>
      <c r="G969" s="153"/>
      <c r="H969" s="1419"/>
      <c r="I969" s="152"/>
      <c r="J969" s="153"/>
      <c r="K969" s="1419"/>
      <c r="L969" s="282">
        <f>I969+J969+K969</f>
        <v>0</v>
      </c>
      <c r="M969" s="12">
        <f>(IF($E969&lt;&gt;0,$M$2,IF($L969&lt;&gt;0,$M$2,"")))</f>
      </c>
      <c r="N969" s="13"/>
    </row>
    <row r="970" spans="2:14" ht="15.75">
      <c r="B970" s="347"/>
      <c r="C970" s="280">
        <v>2920</v>
      </c>
      <c r="D970" s="348" t="s">
        <v>226</v>
      </c>
      <c r="E970" s="282">
        <f>F970+G970+H970</f>
        <v>0</v>
      </c>
      <c r="F970" s="152"/>
      <c r="G970" s="153"/>
      <c r="H970" s="1419"/>
      <c r="I970" s="152"/>
      <c r="J970" s="153"/>
      <c r="K970" s="1419"/>
      <c r="L970" s="282">
        <f>I970+J970+K970</f>
        <v>0</v>
      </c>
      <c r="M970" s="12">
        <f>(IF($E970&lt;&gt;0,$M$2,IF($L970&lt;&gt;0,$M$2,"")))</f>
      </c>
      <c r="N970" s="13"/>
    </row>
    <row r="971" spans="2:14" ht="15.75">
      <c r="B971" s="347"/>
      <c r="C971" s="325">
        <v>2969</v>
      </c>
      <c r="D971" s="349" t="s">
        <v>227</v>
      </c>
      <c r="E971" s="327">
        <f>F971+G971+H971</f>
        <v>0</v>
      </c>
      <c r="F971" s="450"/>
      <c r="G971" s="451"/>
      <c r="H971" s="1426"/>
      <c r="I971" s="450"/>
      <c r="J971" s="451"/>
      <c r="K971" s="1426"/>
      <c r="L971" s="327">
        <f>I971+J971+K971</f>
        <v>0</v>
      </c>
      <c r="M971" s="12">
        <f>(IF($E971&lt;&gt;0,$M$2,IF($L971&lt;&gt;0,$M$2,"")))</f>
      </c>
      <c r="N971" s="13"/>
    </row>
    <row r="972" spans="2:14" ht="15.75">
      <c r="B972" s="347"/>
      <c r="C972" s="350">
        <v>2970</v>
      </c>
      <c r="D972" s="351" t="s">
        <v>228</v>
      </c>
      <c r="E972" s="352">
        <f>F972+G972+H972</f>
        <v>0</v>
      </c>
      <c r="F972" s="637"/>
      <c r="G972" s="638"/>
      <c r="H972" s="1427"/>
      <c r="I972" s="637"/>
      <c r="J972" s="638"/>
      <c r="K972" s="1427"/>
      <c r="L972" s="352">
        <f>I972+J972+K972</f>
        <v>0</v>
      </c>
      <c r="M972" s="12">
        <f>(IF($E972&lt;&gt;0,$M$2,IF($L972&lt;&gt;0,$M$2,"")))</f>
      </c>
      <c r="N972" s="13"/>
    </row>
    <row r="973" spans="2:14" ht="15.75">
      <c r="B973" s="347"/>
      <c r="C973" s="334">
        <v>2989</v>
      </c>
      <c r="D973" s="356" t="s">
        <v>229</v>
      </c>
      <c r="E973" s="336">
        <f>F973+G973+H973</f>
        <v>0</v>
      </c>
      <c r="F973" s="601"/>
      <c r="G973" s="602"/>
      <c r="H973" s="1428"/>
      <c r="I973" s="601"/>
      <c r="J973" s="602"/>
      <c r="K973" s="1428"/>
      <c r="L973" s="336">
        <f>I973+J973+K973</f>
        <v>0</v>
      </c>
      <c r="M973" s="12">
        <f>(IF($E973&lt;&gt;0,$M$2,IF($L973&lt;&gt;0,$M$2,"")))</f>
      </c>
      <c r="N973" s="13"/>
    </row>
    <row r="974" spans="2:14" ht="15.75">
      <c r="B974" s="293"/>
      <c r="C974" s="319">
        <v>2990</v>
      </c>
      <c r="D974" s="357" t="s">
        <v>2011</v>
      </c>
      <c r="E974" s="321">
        <f>F974+G974+H974</f>
        <v>0</v>
      </c>
      <c r="F974" s="455"/>
      <c r="G974" s="456"/>
      <c r="H974" s="1429"/>
      <c r="I974" s="455"/>
      <c r="J974" s="456"/>
      <c r="K974" s="1429"/>
      <c r="L974" s="321">
        <f>I974+J974+K974</f>
        <v>0</v>
      </c>
      <c r="M974" s="12">
        <f>(IF($E974&lt;&gt;0,$M$2,IF($L974&lt;&gt;0,$M$2,"")))</f>
      </c>
      <c r="N974" s="13"/>
    </row>
    <row r="975" spans="2:14" ht="15.75">
      <c r="B975" s="293"/>
      <c r="C975" s="319">
        <v>2991</v>
      </c>
      <c r="D975" s="357" t="s">
        <v>230</v>
      </c>
      <c r="E975" s="321">
        <f>F975+G975+H975</f>
        <v>0</v>
      </c>
      <c r="F975" s="455"/>
      <c r="G975" s="456"/>
      <c r="H975" s="1429"/>
      <c r="I975" s="455"/>
      <c r="J975" s="456"/>
      <c r="K975" s="1429"/>
      <c r="L975" s="321">
        <f>I975+J975+K975</f>
        <v>0</v>
      </c>
      <c r="M975" s="12">
        <f>(IF($E975&lt;&gt;0,$M$2,IF($L975&lt;&gt;0,$M$2,"")))</f>
      </c>
      <c r="N975" s="13"/>
    </row>
    <row r="976" spans="2:14" ht="15.75">
      <c r="B976" s="293"/>
      <c r="C976" s="286">
        <v>2992</v>
      </c>
      <c r="D976" s="358" t="s">
        <v>231</v>
      </c>
      <c r="E976" s="288">
        <f>F976+G976+H976</f>
        <v>0</v>
      </c>
      <c r="F976" s="173"/>
      <c r="G976" s="174"/>
      <c r="H976" s="1422"/>
      <c r="I976" s="173"/>
      <c r="J976" s="174"/>
      <c r="K976" s="1422"/>
      <c r="L976" s="288">
        <f>I976+J976+K976</f>
        <v>0</v>
      </c>
      <c r="M976" s="12">
        <f>(IF($E976&lt;&gt;0,$M$2,IF($L976&lt;&gt;0,$M$2,"")))</f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>SUM(E978:E983)</f>
        <v>0</v>
      </c>
      <c r="F977" s="275">
        <f>SUM(F978:F983)</f>
        <v>0</v>
      </c>
      <c r="G977" s="276">
        <f>SUM(G978:G983)</f>
        <v>0</v>
      </c>
      <c r="H977" s="277">
        <f>SUM(H978:H983)</f>
        <v>0</v>
      </c>
      <c r="I977" s="275">
        <f>SUM(I978:I983)</f>
        <v>0</v>
      </c>
      <c r="J977" s="276">
        <f>SUM(J978:J983)</f>
        <v>0</v>
      </c>
      <c r="K977" s="277">
        <f>SUM(K978:K983)</f>
        <v>0</v>
      </c>
      <c r="L977" s="311">
        <f>SUM(L978:L983)</f>
        <v>0</v>
      </c>
      <c r="M977" s="12">
        <f>(IF($E977&lt;&gt;0,$M$2,IF($L977&lt;&gt;0,$M$2,"")))</f>
      </c>
      <c r="N977" s="13"/>
    </row>
    <row r="978" spans="2:14" ht="15.75">
      <c r="B978" s="292"/>
      <c r="C978" s="280">
        <v>3301</v>
      </c>
      <c r="D978" s="360" t="s">
        <v>233</v>
      </c>
      <c r="E978" s="282">
        <f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>I978+J978+K978</f>
        <v>0</v>
      </c>
      <c r="M978" s="12">
        <f>(IF($E978&lt;&gt;0,$M$2,IF($L978&lt;&gt;0,$M$2,"")))</f>
      </c>
      <c r="N978" s="13"/>
    </row>
    <row r="979" spans="2:14" ht="15.75">
      <c r="B979" s="292"/>
      <c r="C979" s="294">
        <v>3302</v>
      </c>
      <c r="D979" s="361" t="s">
        <v>722</v>
      </c>
      <c r="E979" s="296">
        <f>F979+G979+H979</f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>I979+J979+K979</f>
        <v>0</v>
      </c>
      <c r="M979" s="12">
        <f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>F980+G980+H980</f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>I980+J980+K980</f>
        <v>0</v>
      </c>
      <c r="M980" s="12">
        <f>(IF($E980&lt;&gt;0,$M$2,IF($L980&lt;&gt;0,$M$2,"")))</f>
      </c>
      <c r="N980" s="13"/>
    </row>
    <row r="981" spans="2:14" ht="15.75">
      <c r="B981" s="292"/>
      <c r="C981" s="294">
        <v>3304</v>
      </c>
      <c r="D981" s="361" t="s">
        <v>235</v>
      </c>
      <c r="E981" s="296">
        <f>F981+G981+H981</f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>I981+J981+K981</f>
        <v>0</v>
      </c>
      <c r="M981" s="12">
        <f>(IF($E981&lt;&gt;0,$M$2,IF($L981&lt;&gt;0,$M$2,"")))</f>
      </c>
      <c r="N981" s="13"/>
    </row>
    <row r="982" spans="2:14" ht="15.75">
      <c r="B982" s="292"/>
      <c r="C982" s="294">
        <v>3305</v>
      </c>
      <c r="D982" s="361" t="s">
        <v>236</v>
      </c>
      <c r="E982" s="296">
        <f>F982+G982+H982</f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>I982+J982+K982</f>
        <v>0</v>
      </c>
      <c r="M982" s="12">
        <f>(IF($E982&lt;&gt;0,$M$2,IF($L982&lt;&gt;0,$M$2,"")))</f>
      </c>
      <c r="N982" s="13"/>
    </row>
    <row r="983" spans="2:14" ht="15.75">
      <c r="B983" s="292"/>
      <c r="C983" s="286">
        <v>3306</v>
      </c>
      <c r="D983" s="362" t="s">
        <v>1673</v>
      </c>
      <c r="E983" s="288">
        <f>F983+G983+H983</f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>I983+J983+K983</f>
        <v>0</v>
      </c>
      <c r="M983" s="12">
        <f>(IF($E983&lt;&gt;0,$M$2,IF($L983&lt;&gt;0,$M$2,"")))</f>
      </c>
      <c r="N983" s="13"/>
    </row>
    <row r="984" spans="2:14" ht="15.75">
      <c r="B984" s="273">
        <v>3900</v>
      </c>
      <c r="C984" s="1840" t="s">
        <v>237</v>
      </c>
      <c r="D984" s="1841"/>
      <c r="E984" s="311">
        <f>F984+G984+H984</f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>I984+J984+K984</f>
        <v>0</v>
      </c>
      <c r="M984" s="12">
        <f>(IF($E984&lt;&gt;0,$M$2,IF($L984&lt;&gt;0,$M$2,"")))</f>
      </c>
      <c r="N984" s="13"/>
    </row>
    <row r="985" spans="2:14" ht="15.75">
      <c r="B985" s="273">
        <v>4000</v>
      </c>
      <c r="C985" s="1840" t="s">
        <v>238</v>
      </c>
      <c r="D985" s="1841"/>
      <c r="E985" s="311">
        <f>F985+G985+H985</f>
        <v>0</v>
      </c>
      <c r="F985" s="1423"/>
      <c r="G985" s="1424"/>
      <c r="H985" s="1425"/>
      <c r="I985" s="1423"/>
      <c r="J985" s="1424"/>
      <c r="K985" s="1425"/>
      <c r="L985" s="311">
        <f>I985+J985+K985</f>
        <v>0</v>
      </c>
      <c r="M985" s="12">
        <f>(IF($E985&lt;&gt;0,$M$2,IF($L985&lt;&gt;0,$M$2,"")))</f>
      </c>
      <c r="N985" s="13"/>
    </row>
    <row r="986" spans="2:14" ht="15.75">
      <c r="B986" s="273">
        <v>4100</v>
      </c>
      <c r="C986" s="1840" t="s">
        <v>239</v>
      </c>
      <c r="D986" s="1841"/>
      <c r="E986" s="311">
        <f>F986+G986+H986</f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>I986+J986+K986</f>
        <v>0</v>
      </c>
      <c r="M986" s="12">
        <f>(IF($E986&lt;&gt;0,$M$2,IF($L986&lt;&gt;0,$M$2,"")))</f>
      </c>
      <c r="N986" s="13"/>
    </row>
    <row r="987" spans="2:14" ht="15.75">
      <c r="B987" s="273">
        <v>4200</v>
      </c>
      <c r="C987" s="1840" t="s">
        <v>240</v>
      </c>
      <c r="D987" s="1841"/>
      <c r="E987" s="311">
        <f>SUM(E988:E993)</f>
        <v>0</v>
      </c>
      <c r="F987" s="275">
        <f>SUM(F988:F993)</f>
        <v>0</v>
      </c>
      <c r="G987" s="276">
        <f>SUM(G988:G993)</f>
        <v>0</v>
      </c>
      <c r="H987" s="277">
        <f>SUM(H988:H993)</f>
        <v>0</v>
      </c>
      <c r="I987" s="275">
        <f>SUM(I988:I993)</f>
        <v>0</v>
      </c>
      <c r="J987" s="276">
        <f>SUM(J988:J993)</f>
        <v>0</v>
      </c>
      <c r="K987" s="277">
        <f>SUM(K988:K993)</f>
        <v>0</v>
      </c>
      <c r="L987" s="311">
        <f>SUM(L988:L993)</f>
        <v>0</v>
      </c>
      <c r="M987" s="12">
        <f>(IF($E987&lt;&gt;0,$M$2,IF($L987&lt;&gt;0,$M$2,"")))</f>
      </c>
      <c r="N987" s="13"/>
    </row>
    <row r="988" spans="2:14" ht="15.75">
      <c r="B988" s="363"/>
      <c r="C988" s="280">
        <v>4201</v>
      </c>
      <c r="D988" s="281" t="s">
        <v>241</v>
      </c>
      <c r="E988" s="282">
        <f>F988+G988+H988</f>
        <v>0</v>
      </c>
      <c r="F988" s="152"/>
      <c r="G988" s="153"/>
      <c r="H988" s="1419"/>
      <c r="I988" s="152"/>
      <c r="J988" s="153"/>
      <c r="K988" s="1419"/>
      <c r="L988" s="282">
        <f>I988+J988+K988</f>
        <v>0</v>
      </c>
      <c r="M988" s="12">
        <f>(IF($E988&lt;&gt;0,$M$2,IF($L988&lt;&gt;0,$M$2,"")))</f>
      </c>
      <c r="N988" s="13"/>
    </row>
    <row r="989" spans="2:14" ht="15.75">
      <c r="B989" s="363"/>
      <c r="C989" s="294">
        <v>4202</v>
      </c>
      <c r="D989" s="364" t="s">
        <v>242</v>
      </c>
      <c r="E989" s="296">
        <f>F989+G989+H989</f>
        <v>0</v>
      </c>
      <c r="F989" s="158"/>
      <c r="G989" s="159"/>
      <c r="H989" s="1421"/>
      <c r="I989" s="158"/>
      <c r="J989" s="159"/>
      <c r="K989" s="1421"/>
      <c r="L989" s="296">
        <f>I989+J989+K989</f>
        <v>0</v>
      </c>
      <c r="M989" s="12">
        <f>(IF($E989&lt;&gt;0,$M$2,IF($L989&lt;&gt;0,$M$2,"")))</f>
      </c>
      <c r="N989" s="13"/>
    </row>
    <row r="990" spans="2:14" ht="15.75">
      <c r="B990" s="363"/>
      <c r="C990" s="294">
        <v>4214</v>
      </c>
      <c r="D990" s="364" t="s">
        <v>243</v>
      </c>
      <c r="E990" s="296">
        <f>F990+G990+H990</f>
        <v>0</v>
      </c>
      <c r="F990" s="158"/>
      <c r="G990" s="159"/>
      <c r="H990" s="1421"/>
      <c r="I990" s="158"/>
      <c r="J990" s="159"/>
      <c r="K990" s="1421"/>
      <c r="L990" s="296">
        <f>I990+J990+K990</f>
        <v>0</v>
      </c>
      <c r="M990" s="12">
        <f>(IF($E990&lt;&gt;0,$M$2,IF($L990&lt;&gt;0,$M$2,"")))</f>
      </c>
      <c r="N990" s="13"/>
    </row>
    <row r="991" spans="2:14" ht="15.75">
      <c r="B991" s="363"/>
      <c r="C991" s="294">
        <v>4217</v>
      </c>
      <c r="D991" s="364" t="s">
        <v>244</v>
      </c>
      <c r="E991" s="296">
        <f>F991+G991+H991</f>
        <v>0</v>
      </c>
      <c r="F991" s="158"/>
      <c r="G991" s="159"/>
      <c r="H991" s="1421"/>
      <c r="I991" s="158"/>
      <c r="J991" s="159"/>
      <c r="K991" s="1421"/>
      <c r="L991" s="296">
        <f>I991+J991+K991</f>
        <v>0</v>
      </c>
      <c r="M991" s="12">
        <f>(IF($E991&lt;&gt;0,$M$2,IF($L991&lt;&gt;0,$M$2,"")))</f>
      </c>
      <c r="N991" s="13"/>
    </row>
    <row r="992" spans="2:14" ht="15.75">
      <c r="B992" s="363"/>
      <c r="C992" s="294">
        <v>4218</v>
      </c>
      <c r="D992" s="295" t="s">
        <v>245</v>
      </c>
      <c r="E992" s="296">
        <f>F992+G992+H992</f>
        <v>0</v>
      </c>
      <c r="F992" s="158"/>
      <c r="G992" s="159"/>
      <c r="H992" s="1421"/>
      <c r="I992" s="158"/>
      <c r="J992" s="159"/>
      <c r="K992" s="1421"/>
      <c r="L992" s="296">
        <f>I992+J992+K992</f>
        <v>0</v>
      </c>
      <c r="M992" s="12">
        <f>(IF($E992&lt;&gt;0,$M$2,IF($L992&lt;&gt;0,$M$2,"")))</f>
      </c>
      <c r="N992" s="13"/>
    </row>
    <row r="993" spans="2:14" ht="15.75">
      <c r="B993" s="363"/>
      <c r="C993" s="286">
        <v>4219</v>
      </c>
      <c r="D993" s="344" t="s">
        <v>246</v>
      </c>
      <c r="E993" s="288">
        <f>F993+G993+H993</f>
        <v>0</v>
      </c>
      <c r="F993" s="173"/>
      <c r="G993" s="174"/>
      <c r="H993" s="1422"/>
      <c r="I993" s="173"/>
      <c r="J993" s="174"/>
      <c r="K993" s="1422"/>
      <c r="L993" s="288">
        <f>I993+J993+K993</f>
        <v>0</v>
      </c>
      <c r="M993" s="12">
        <f>(IF($E993&lt;&gt;0,$M$2,IF($L993&lt;&gt;0,$M$2,"")))</f>
      </c>
      <c r="N993" s="13"/>
    </row>
    <row r="994" spans="2:14" ht="15.75">
      <c r="B994" s="273">
        <v>4300</v>
      </c>
      <c r="C994" s="1840" t="s">
        <v>1677</v>
      </c>
      <c r="D994" s="1841"/>
      <c r="E994" s="311">
        <f>SUM(E995:E997)</f>
        <v>0</v>
      </c>
      <c r="F994" s="275">
        <f>SUM(F995:F997)</f>
        <v>0</v>
      </c>
      <c r="G994" s="276">
        <f>SUM(G995:G997)</f>
        <v>0</v>
      </c>
      <c r="H994" s="277">
        <f>SUM(H995:H997)</f>
        <v>0</v>
      </c>
      <c r="I994" s="275">
        <f>SUM(I995:I997)</f>
        <v>0</v>
      </c>
      <c r="J994" s="276">
        <f>SUM(J995:J997)</f>
        <v>0</v>
      </c>
      <c r="K994" s="277">
        <f>SUM(K995:K997)</f>
        <v>0</v>
      </c>
      <c r="L994" s="311">
        <f>SUM(L995:L997)</f>
        <v>0</v>
      </c>
      <c r="M994" s="12">
        <f>(IF($E994&lt;&gt;0,$M$2,IF($L994&lt;&gt;0,$M$2,"")))</f>
      </c>
      <c r="N994" s="13"/>
    </row>
    <row r="995" spans="2:14" ht="15.75">
      <c r="B995" s="363"/>
      <c r="C995" s="280">
        <v>4301</v>
      </c>
      <c r="D995" s="312" t="s">
        <v>247</v>
      </c>
      <c r="E995" s="282">
        <f>F995+G995+H995</f>
        <v>0</v>
      </c>
      <c r="F995" s="152"/>
      <c r="G995" s="153"/>
      <c r="H995" s="1419"/>
      <c r="I995" s="152"/>
      <c r="J995" s="153"/>
      <c r="K995" s="1419"/>
      <c r="L995" s="282">
        <f>I995+J995+K995</f>
        <v>0</v>
      </c>
      <c r="M995" s="12">
        <f>(IF($E995&lt;&gt;0,$M$2,IF($L995&lt;&gt;0,$M$2,"")))</f>
      </c>
      <c r="N995" s="13"/>
    </row>
    <row r="996" spans="2:14" ht="15.75">
      <c r="B996" s="363"/>
      <c r="C996" s="294">
        <v>4302</v>
      </c>
      <c r="D996" s="364" t="s">
        <v>248</v>
      </c>
      <c r="E996" s="296">
        <f>F996+G996+H996</f>
        <v>0</v>
      </c>
      <c r="F996" s="158"/>
      <c r="G996" s="159"/>
      <c r="H996" s="1421"/>
      <c r="I996" s="158"/>
      <c r="J996" s="159"/>
      <c r="K996" s="1421"/>
      <c r="L996" s="296">
        <f>I996+J996+K996</f>
        <v>0</v>
      </c>
      <c r="M996" s="12">
        <f>(IF($E996&lt;&gt;0,$M$2,IF($L996&lt;&gt;0,$M$2,"")))</f>
      </c>
      <c r="N996" s="13"/>
    </row>
    <row r="997" spans="2:14" ht="15.75">
      <c r="B997" s="363"/>
      <c r="C997" s="286">
        <v>4309</v>
      </c>
      <c r="D997" s="302" t="s">
        <v>249</v>
      </c>
      <c r="E997" s="288">
        <f>F997+G997+H997</f>
        <v>0</v>
      </c>
      <c r="F997" s="173"/>
      <c r="G997" s="174"/>
      <c r="H997" s="1422"/>
      <c r="I997" s="173"/>
      <c r="J997" s="174"/>
      <c r="K997" s="1422"/>
      <c r="L997" s="288">
        <f>I997+J997+K997</f>
        <v>0</v>
      </c>
      <c r="M997" s="12">
        <f>(IF($E997&lt;&gt;0,$M$2,IF($L997&lt;&gt;0,$M$2,"")))</f>
      </c>
      <c r="N997" s="13"/>
    </row>
    <row r="998" spans="2:14" ht="15.75">
      <c r="B998" s="273">
        <v>4400</v>
      </c>
      <c r="C998" s="1840" t="s">
        <v>1674</v>
      </c>
      <c r="D998" s="1841"/>
      <c r="E998" s="311">
        <f>F998+G998+H998</f>
        <v>0</v>
      </c>
      <c r="F998" s="1423"/>
      <c r="G998" s="1424"/>
      <c r="H998" s="1425"/>
      <c r="I998" s="1423"/>
      <c r="J998" s="1424"/>
      <c r="K998" s="1425"/>
      <c r="L998" s="311">
        <f>I998+J998+K998</f>
        <v>0</v>
      </c>
      <c r="M998" s="12">
        <f>(IF($E998&lt;&gt;0,$M$2,IF($L998&lt;&gt;0,$M$2,"")))</f>
      </c>
      <c r="N998" s="13"/>
    </row>
    <row r="999" spans="2:14" ht="15.75">
      <c r="B999" s="273">
        <v>4500</v>
      </c>
      <c r="C999" s="1840" t="s">
        <v>1675</v>
      </c>
      <c r="D999" s="1841"/>
      <c r="E999" s="311">
        <f>F999+G999+H999</f>
        <v>0</v>
      </c>
      <c r="F999" s="1423"/>
      <c r="G999" s="1424"/>
      <c r="H999" s="1425"/>
      <c r="I999" s="1423"/>
      <c r="J999" s="1424"/>
      <c r="K999" s="1425"/>
      <c r="L999" s="311">
        <f>I999+J999+K999</f>
        <v>0</v>
      </c>
      <c r="M999" s="12">
        <f>(IF($E999&lt;&gt;0,$M$2,IF($L999&lt;&gt;0,$M$2,"")))</f>
      </c>
      <c r="N999" s="13"/>
    </row>
    <row r="1000" spans="2:14" ht="15.75">
      <c r="B1000" s="273">
        <v>4600</v>
      </c>
      <c r="C1000" s="1842" t="s">
        <v>250</v>
      </c>
      <c r="D1000" s="1843"/>
      <c r="E1000" s="311">
        <f>F1000+G1000+H1000</f>
        <v>0</v>
      </c>
      <c r="F1000" s="1423"/>
      <c r="G1000" s="1424"/>
      <c r="H1000" s="1425"/>
      <c r="I1000" s="1423"/>
      <c r="J1000" s="1424"/>
      <c r="K1000" s="1425"/>
      <c r="L1000" s="311">
        <f>I1000+J1000+K1000</f>
        <v>0</v>
      </c>
      <c r="M1000" s="12">
        <f>(IF($E1000&lt;&gt;0,$M$2,IF($L1000&lt;&gt;0,$M$2,"")))</f>
      </c>
      <c r="N1000" s="13"/>
    </row>
    <row r="1001" spans="2:14" ht="15.75">
      <c r="B1001" s="273">
        <v>4900</v>
      </c>
      <c r="C1001" s="1840" t="s">
        <v>276</v>
      </c>
      <c r="D1001" s="1841"/>
      <c r="E1001" s="311">
        <f>+E1002+E1003</f>
        <v>0</v>
      </c>
      <c r="F1001" s="275">
        <f>+F1002+F1003</f>
        <v>0</v>
      </c>
      <c r="G1001" s="276">
        <f>+G1002+G1003</f>
        <v>0</v>
      </c>
      <c r="H1001" s="277">
        <f>+H1002+H1003</f>
        <v>0</v>
      </c>
      <c r="I1001" s="275">
        <f>+I1002+I1003</f>
        <v>0</v>
      </c>
      <c r="J1001" s="276">
        <f>+J1002+J1003</f>
        <v>0</v>
      </c>
      <c r="K1001" s="277">
        <f>+K1002+K1003</f>
        <v>0</v>
      </c>
      <c r="L1001" s="311">
        <f>+L1002+L1003</f>
        <v>0</v>
      </c>
      <c r="M1001" s="12">
        <f>(IF($E1001&lt;&gt;0,$M$2,IF($L1001&lt;&gt;0,$M$2,"")))</f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>(IF($E1002&lt;&gt;0,$M$2,IF($L1002&lt;&gt;0,$M$2,"")))</f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>
        <v>5100</v>
      </c>
      <c r="C1004" s="1838" t="s">
        <v>251</v>
      </c>
      <c r="D1004" s="1839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>
        <v>5200</v>
      </c>
      <c r="C1005" s="1838" t="s">
        <v>252</v>
      </c>
      <c r="D1005" s="1839"/>
      <c r="E1005" s="311">
        <f>SUM(E1006:E1012)</f>
        <v>0</v>
      </c>
      <c r="F1005" s="275">
        <f>SUM(F1006:F1012)</f>
        <v>0</v>
      </c>
      <c r="G1005" s="276">
        <f>SUM(G1006:G1012)</f>
        <v>0</v>
      </c>
      <c r="H1005" s="277">
        <f>SUM(H1006:H1012)</f>
        <v>0</v>
      </c>
      <c r="I1005" s="275">
        <f>SUM(I1006:I1012)</f>
        <v>0</v>
      </c>
      <c r="J1005" s="276">
        <f>SUM(J1006:J1012)</f>
        <v>0</v>
      </c>
      <c r="K1005" s="277">
        <f>SUM(K1006:K1012)</f>
        <v>0</v>
      </c>
      <c r="L1005" s="311">
        <f>SUM(L1006:L1012)</f>
        <v>0</v>
      </c>
      <c r="M1005" s="12">
        <f>(IF($E1005&lt;&gt;0,$M$2,IF($L1005&lt;&gt;0,$M$2,"")))</f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>F1006+G1006+H1006</f>
        <v>0</v>
      </c>
      <c r="F1006" s="152"/>
      <c r="G1006" s="153"/>
      <c r="H1006" s="1419"/>
      <c r="I1006" s="152"/>
      <c r="J1006" s="153"/>
      <c r="K1006" s="1419"/>
      <c r="L1006" s="282">
        <f>I1006+J1006+K1006</f>
        <v>0</v>
      </c>
      <c r="M1006" s="12">
        <f>(IF($E1006&lt;&gt;0,$M$2,IF($L1006&lt;&gt;0,$M$2,"")))</f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>F1007+G1007+H1007</f>
        <v>0</v>
      </c>
      <c r="F1007" s="158"/>
      <c r="G1007" s="159"/>
      <c r="H1007" s="1421"/>
      <c r="I1007" s="158"/>
      <c r="J1007" s="159"/>
      <c r="K1007" s="1421"/>
      <c r="L1007" s="296">
        <f>I1007+J1007+K1007</f>
        <v>0</v>
      </c>
      <c r="M1007" s="12">
        <f>(IF($E1007&lt;&gt;0,$M$2,IF($L1007&lt;&gt;0,$M$2,"")))</f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>F1008+G1008+H1008</f>
        <v>0</v>
      </c>
      <c r="F1008" s="158"/>
      <c r="G1008" s="159"/>
      <c r="H1008" s="1421"/>
      <c r="I1008" s="158"/>
      <c r="J1008" s="159"/>
      <c r="K1008" s="1421"/>
      <c r="L1008" s="296">
        <f>I1008+J1008+K1008</f>
        <v>0</v>
      </c>
      <c r="M1008" s="12">
        <f>(IF($E1008&lt;&gt;0,$M$2,IF($L1008&lt;&gt;0,$M$2,"")))</f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>F1009+G1009+H1009</f>
        <v>0</v>
      </c>
      <c r="F1009" s="158"/>
      <c r="G1009" s="159"/>
      <c r="H1009" s="1421"/>
      <c r="I1009" s="158"/>
      <c r="J1009" s="159"/>
      <c r="K1009" s="1421"/>
      <c r="L1009" s="296">
        <f>I1009+J1009+K1009</f>
        <v>0</v>
      </c>
      <c r="M1009" s="12">
        <f>(IF($E1009&lt;&gt;0,$M$2,IF($L1009&lt;&gt;0,$M$2,"")))</f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>(IF($E1010&lt;&gt;0,$M$2,IF($L1010&lt;&gt;0,$M$2,"")))</f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>(IF($E1012&lt;&gt;0,$M$2,IF($L1012&lt;&gt;0,$M$2,"")))</f>
      </c>
      <c r="N1012" s="13"/>
    </row>
    <row r="1013" spans="2:14" ht="15.75">
      <c r="B1013" s="366">
        <v>5300</v>
      </c>
      <c r="C1013" s="1838" t="s">
        <v>632</v>
      </c>
      <c r="D1013" s="1839"/>
      <c r="E1013" s="311">
        <f>SUM(E1014:E1015)</f>
        <v>0</v>
      </c>
      <c r="F1013" s="275">
        <f>SUM(F1014:F1015)</f>
        <v>0</v>
      </c>
      <c r="G1013" s="276">
        <f>SUM(G1014:G1015)</f>
        <v>0</v>
      </c>
      <c r="H1013" s="277">
        <f>SUM(H1014:H1015)</f>
        <v>0</v>
      </c>
      <c r="I1013" s="275">
        <f>SUM(I1014:I1015)</f>
        <v>0</v>
      </c>
      <c r="J1013" s="276">
        <f>SUM(J1014:J1015)</f>
        <v>0</v>
      </c>
      <c r="K1013" s="277">
        <f>SUM(K1014:K1015)</f>
        <v>0</v>
      </c>
      <c r="L1013" s="311">
        <f>SUM(L1014:L1015)</f>
        <v>0</v>
      </c>
      <c r="M1013" s="12">
        <f>(IF($E1013&lt;&gt;0,$M$2,IF($L1013&lt;&gt;0,$M$2,"")))</f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>(IF($E1014&lt;&gt;0,$M$2,IF($L1014&lt;&gt;0,$M$2,"")))</f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>(IF($E1015&lt;&gt;0,$M$2,IF($L1015&lt;&gt;0,$M$2,"")))</f>
      </c>
      <c r="N1015" s="13"/>
    </row>
    <row r="1016" spans="2:14" ht="15.75">
      <c r="B1016" s="366">
        <v>5400</v>
      </c>
      <c r="C1016" s="1838" t="s">
        <v>692</v>
      </c>
      <c r="D1016" s="1839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>(IF($E1016&lt;&gt;0,$M$2,IF($L1016&lt;&gt;0,$M$2,"")))</f>
      </c>
      <c r="N1016" s="13"/>
    </row>
    <row r="1017" spans="2:14" ht="15.75">
      <c r="B1017" s="273">
        <v>5500</v>
      </c>
      <c r="C1017" s="1840" t="s">
        <v>693</v>
      </c>
      <c r="D1017" s="1841"/>
      <c r="E1017" s="311">
        <f>SUM(E1018:E1021)</f>
        <v>0</v>
      </c>
      <c r="F1017" s="275">
        <f>SUM(F1018:F1021)</f>
        <v>0</v>
      </c>
      <c r="G1017" s="276">
        <f>SUM(G1018:G1021)</f>
        <v>0</v>
      </c>
      <c r="H1017" s="277">
        <f>SUM(H1018:H1021)</f>
        <v>0</v>
      </c>
      <c r="I1017" s="275">
        <f>SUM(I1018:I1021)</f>
        <v>0</v>
      </c>
      <c r="J1017" s="276">
        <f>SUM(J1018:J1021)</f>
        <v>0</v>
      </c>
      <c r="K1017" s="277">
        <f>SUM(K1018:K1021)</f>
        <v>0</v>
      </c>
      <c r="L1017" s="311">
        <f>SUM(L1018:L1021)</f>
        <v>0</v>
      </c>
      <c r="M1017" s="12">
        <f>(IF($E1017&lt;&gt;0,$M$2,IF($L1017&lt;&gt;0,$M$2,"")))</f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>(IF($E1018&lt;&gt;0,$M$2,IF($L1018&lt;&gt;0,$M$2,"")))</f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>(IF($E1019&lt;&gt;0,$M$2,IF($L1019&lt;&gt;0,$M$2,"")))</f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>(IF($E1020&lt;&gt;0,$M$2,IF($L1020&lt;&gt;0,$M$2,"")))</f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>(IF($E1021&lt;&gt;0,$M$2,IF($L1021&lt;&gt;0,$M$2,"")))</f>
      </c>
      <c r="N1021" s="13"/>
    </row>
    <row r="1022" spans="2:14" ht="15.75">
      <c r="B1022" s="366">
        <v>5700</v>
      </c>
      <c r="C1022" s="1833" t="s">
        <v>923</v>
      </c>
      <c r="D1022" s="1834"/>
      <c r="E1022" s="311">
        <f>SUM(E1023:E1025)</f>
        <v>0</v>
      </c>
      <c r="F1022" s="275">
        <f>SUM(F1023:F1025)</f>
        <v>0</v>
      </c>
      <c r="G1022" s="276">
        <f>SUM(G1023:G1025)</f>
        <v>0</v>
      </c>
      <c r="H1022" s="277">
        <f>SUM(H1023:H1025)</f>
        <v>0</v>
      </c>
      <c r="I1022" s="275">
        <f>SUM(I1023:I1025)</f>
        <v>0</v>
      </c>
      <c r="J1022" s="276">
        <f>SUM(J1023:J1025)</f>
        <v>0</v>
      </c>
      <c r="K1022" s="277">
        <f>SUM(K1023:K1025)</f>
        <v>0</v>
      </c>
      <c r="L1022" s="311">
        <f>SUM(L1023:L1025)</f>
        <v>0</v>
      </c>
      <c r="M1022" s="12">
        <f>(IF($E1022&lt;&gt;0,$M$2,IF($L1022&lt;&gt;0,$M$2,"")))</f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>(IF($E1023&lt;&gt;0,$M$2,IF($L1023&lt;&gt;0,$M$2,"")))</f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>(IF($E1024&lt;&gt;0,$M$2,IF($L1024&lt;&gt;0,$M$2,"")))</f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>(IF($E1025&lt;&gt;0,$M$2,IF($L1025&lt;&gt;0,$M$2,"")))</f>
      </c>
      <c r="N1025" s="13"/>
    </row>
    <row r="1026" spans="2:14" ht="15.75">
      <c r="B1026" s="583"/>
      <c r="C1026" s="1835" t="s">
        <v>701</v>
      </c>
      <c r="D1026" s="1836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>(IF($E1026&lt;&gt;0,$M$2,IF($L1026&lt;&gt;0,$M$2,"")))</f>
      </c>
      <c r="N1026" s="13"/>
    </row>
    <row r="1027" spans="2:14" ht="15.75">
      <c r="B1027" s="382">
        <v>98</v>
      </c>
      <c r="C1027" s="1835" t="s">
        <v>701</v>
      </c>
      <c r="D1027" s="1836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>(IF($E1027&lt;&gt;0,$M$2,IF($L1027&lt;&gt;0,$M$2,"")))</f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>(IF($E1028&lt;&gt;0,$M$2,IF($L1028&lt;&gt;0,$M$2,"")))</f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>(IF($E1029&lt;&gt;0,$M$2,IF($L1029&lt;&gt;0,$M$2,"")))</f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>(IF($E1030&lt;&gt;0,$M$2,IF($L1030&lt;&gt;0,$M$2,"")))</f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>SUM(E915,E918,E924,E932,E933,E951,E955,E961,E964,E965,E966,E967,E968,E977,E984,E985,E986,E987,E994,E998,E999,E1000,E1001,E1004,E1005,E1013,E1016,E1017,E1022)+E1027</f>
        <v>36727</v>
      </c>
      <c r="F1031" s="397">
        <f>SUM(F915,F918,F924,F932,F933,F951,F955,F961,F964,F965,F966,F967,F968,F977,F984,F985,F986,F987,F994,F998,F999,F1000,F1001,F1004,F1005,F1013,F1016,F1017,F1022)+F1027</f>
        <v>36727</v>
      </c>
      <c r="G1031" s="398">
        <f>SUM(G915,G918,G924,G932,G933,G951,G955,G961,G964,G965,G966,G967,G968,G977,G984,G985,G986,G987,G994,G998,G999,G1000,G1001,G1004,G1005,G1013,G1016,G1017,G1022)+G1027</f>
        <v>0</v>
      </c>
      <c r="H1031" s="399">
        <f>SUM(H915,H918,H924,H932,H933,H951,H955,H961,H964,H965,H966,H967,H968,H977,H984,H985,H986,H987,H994,H998,H999,H1000,H1001,H1004,H1005,H1013,H1016,H1017,H1022)+H1027</f>
        <v>0</v>
      </c>
      <c r="I1031" s="397">
        <f>SUM(I915,I918,I924,I932,I933,I951,I955,I961,I964,I965,I966,I967,I968,I977,I984,I985,I986,I987,I994,I998,I999,I1000,I1001,I1004,I1005,I1013,I1016,I1017,I1022)+I1027</f>
        <v>20157</v>
      </c>
      <c r="J1031" s="398">
        <f>SUM(J915,J918,J924,J932,J933,J951,J955,J961,J964,J965,J966,J967,J968,J977,J984,J985,J986,J987,J994,J998,J999,J1000,J1001,J1004,J1005,J1013,J1016,J1017,J1022)+J1027</f>
        <v>0</v>
      </c>
      <c r="K1031" s="399">
        <f>SUM(K915,K918,K924,K932,K933,K951,K955,K961,K964,K965,K966,K967,K968,K977,K984,K985,K986,K987,K994,K998,K999,K1000,K1001,K1004,K1005,K1013,K1016,K1017,K1022)+K1027</f>
        <v>0</v>
      </c>
      <c r="L1031" s="396">
        <f>SUM(L915,L918,L924,L932,L933,L951,L955,L961,L964,L965,L966,L967,L968,L977,L984,L985,L986,L987,L994,L998,L999,L1000,L1001,L1004,L1005,L1013,L1016,L1017,L1022)+L1027</f>
        <v>20157</v>
      </c>
      <c r="M1031" s="12">
        <f>(IF($E1031&lt;&gt;0,$M$2,IF($L1031&lt;&gt;0,$M$2,"")))</f>
        <v>1</v>
      </c>
      <c r="N1031" s="73" t="str">
        <f>LEFT(C912,1)</f>
        <v>3</v>
      </c>
    </row>
    <row r="1032" spans="2:14" ht="15.75">
      <c r="B1032" s="79" t="s">
        <v>120</v>
      </c>
      <c r="C1032" s="1"/>
      <c r="L1032" s="6"/>
      <c r="M1032" s="7">
        <f>(IF($E1031&lt;&gt;0,$M$2,IF($L1031&lt;&gt;0,$M$2,"")))</f>
        <v>1</v>
      </c>
      <c r="N1032" s="8"/>
    </row>
    <row r="1033" spans="2:14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  <c r="N1033" s="8"/>
    </row>
    <row r="1034" spans="2:13" ht="15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5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4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  <c r="N1036" s="8"/>
    </row>
    <row r="1037" spans="2:14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  <c r="N1037" s="8"/>
    </row>
    <row r="1038" spans="2:14" ht="15.75">
      <c r="B1038" s="1825" t="str">
        <f>$B$7</f>
        <v>ОТЧЕТНИ ДАННИ ПО ЕБК ЗА СМЕТКИТЕ ЗА СРЕДСТВАТА ОТ ЕВРОПЕЙСКИЯ СЪЮЗ - КСФ</v>
      </c>
      <c r="C1038" s="1826"/>
      <c r="D1038" s="1826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  <c r="N1038" s="8"/>
    </row>
    <row r="1039" spans="2:14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  <c r="N1039" s="8"/>
    </row>
    <row r="1040" spans="2:14" ht="15.75">
      <c r="B1040" s="1817" t="str">
        <f>$B$9</f>
        <v>Симеоновград</v>
      </c>
      <c r="C1040" s="1818"/>
      <c r="D1040" s="1819"/>
      <c r="E1040" s="115">
        <f>$E$9</f>
        <v>43101</v>
      </c>
      <c r="F1040" s="227">
        <f>$F$9</f>
        <v>43159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  <c r="N1040" s="8"/>
    </row>
    <row r="1041" spans="2:14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  <c r="N1041" s="8"/>
    </row>
    <row r="1042" spans="2:14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  <c r="N1042" s="8"/>
    </row>
    <row r="1043" spans="2:14" ht="15.75">
      <c r="B1043" s="1876" t="str">
        <f>$B$12</f>
        <v>Симеоновград</v>
      </c>
      <c r="C1043" s="1877"/>
      <c r="D1043" s="1878"/>
      <c r="E1043" s="411" t="s">
        <v>898</v>
      </c>
      <c r="F1043" s="1361" t="str">
        <f>$F$12</f>
        <v>7607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  <c r="N1043" s="8"/>
    </row>
    <row r="1044" spans="2:14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  <c r="N1044" s="8"/>
    </row>
    <row r="1045" spans="2:14" ht="15.7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  <c r="N1045" s="8"/>
    </row>
    <row r="1046" spans="2:14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  <c r="N1046" s="8"/>
    </row>
    <row r="1047" spans="2:14" ht="15.75">
      <c r="B1047" s="248"/>
      <c r="C1047" s="249"/>
      <c r="D1047" s="250" t="s">
        <v>719</v>
      </c>
      <c r="E1047" s="1861" t="s">
        <v>2032</v>
      </c>
      <c r="F1047" s="1862"/>
      <c r="G1047" s="1862"/>
      <c r="H1047" s="1863"/>
      <c r="I1047" s="1870" t="s">
        <v>2033</v>
      </c>
      <c r="J1047" s="1871"/>
      <c r="K1047" s="1871"/>
      <c r="L1047" s="1872"/>
      <c r="M1047" s="7">
        <f>(IF($E1170&lt;&gt;0,$M$2,IF($L1170&lt;&gt;0,$M$2,"")))</f>
        <v>1</v>
      </c>
      <c r="N1047" s="8"/>
    </row>
    <row r="1048" spans="2:14" ht="15.7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  <c r="N1048" s="8"/>
    </row>
    <row r="1049" spans="2:14" ht="15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  <c r="N1049" s="8"/>
    </row>
    <row r="1050" spans="2:14" ht="15.75">
      <c r="B1050" s="1452"/>
      <c r="C1050" s="1608" t="str">
        <f>VLOOKUP(D1050,OP_LIST2,2,FALSE)</f>
        <v>98301</v>
      </c>
      <c r="D1050" s="1453" t="s">
        <v>660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  <c r="N1050" s="8"/>
    </row>
    <row r="1051" spans="2:14" ht="15.75">
      <c r="B1051" s="1455"/>
      <c r="C1051" s="1460">
        <f>VLOOKUP(D1052,EBK_DEIN2,2,FALSE)</f>
        <v>5562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  <c r="N1051" s="8"/>
    </row>
    <row r="1052" spans="2:14" ht="15.75">
      <c r="B1052" s="1451"/>
      <c r="C1052" s="1587">
        <f>+C1051</f>
        <v>5562</v>
      </c>
      <c r="D1052" s="1453" t="s">
        <v>588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  <c r="N1052" s="8"/>
    </row>
    <row r="1053" spans="2:14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  <c r="N1053" s="8"/>
    </row>
    <row r="1054" spans="2:14" ht="15.75">
      <c r="B1054" s="273">
        <v>100</v>
      </c>
      <c r="C1054" s="1850" t="s">
        <v>751</v>
      </c>
      <c r="D1054" s="1851"/>
      <c r="E1054" s="274">
        <f>SUM(E1055:E1056)</f>
        <v>12300</v>
      </c>
      <c r="F1054" s="275">
        <f>SUM(F1055:F1056)</f>
        <v>0</v>
      </c>
      <c r="G1054" s="276">
        <f>SUM(G1055:G1056)</f>
        <v>12300</v>
      </c>
      <c r="H1054" s="277">
        <f>SUM(H1055:H1056)</f>
        <v>0</v>
      </c>
      <c r="I1054" s="275">
        <f>SUM(I1055:I1056)</f>
        <v>0</v>
      </c>
      <c r="J1054" s="276">
        <f>SUM(J1055:J1056)</f>
        <v>4258</v>
      </c>
      <c r="K1054" s="277">
        <f>SUM(K1055:K1056)</f>
        <v>0</v>
      </c>
      <c r="L1054" s="274">
        <f>SUM(L1055:L1056)</f>
        <v>4258</v>
      </c>
      <c r="M1054" s="12">
        <f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2300</v>
      </c>
      <c r="F1055" s="152"/>
      <c r="G1055" s="153">
        <v>2300</v>
      </c>
      <c r="H1055" s="1419"/>
      <c r="I1055" s="152"/>
      <c r="J1055" s="153">
        <v>972</v>
      </c>
      <c r="K1055" s="1419"/>
      <c r="L1055" s="282">
        <f>I1055+J1055+K1055</f>
        <v>972</v>
      </c>
      <c r="M1055" s="12">
        <f>(IF($E1055&lt;&gt;0,$M$2,IF($L1055&lt;&gt;0,$M$2,"")))</f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10000</v>
      </c>
      <c r="F1056" s="173"/>
      <c r="G1056" s="174">
        <v>10000</v>
      </c>
      <c r="H1056" s="1422"/>
      <c r="I1056" s="173"/>
      <c r="J1056" s="174">
        <v>3286</v>
      </c>
      <c r="K1056" s="1422"/>
      <c r="L1056" s="288">
        <f>I1056+J1056+K1056</f>
        <v>3286</v>
      </c>
      <c r="M1056" s="12">
        <f>(IF($E1056&lt;&gt;0,$M$2,IF($L1056&lt;&gt;0,$M$2,"")))</f>
        <v>1</v>
      </c>
      <c r="N1056" s="13"/>
    </row>
    <row r="1057" spans="2:14" ht="15.75">
      <c r="B1057" s="273">
        <v>200</v>
      </c>
      <c r="C1057" s="1846" t="s">
        <v>754</v>
      </c>
      <c r="D1057" s="1847"/>
      <c r="E1057" s="274">
        <f>SUM(E1058:E1062)</f>
        <v>188210</v>
      </c>
      <c r="F1057" s="275">
        <f>SUM(F1058:F1062)</f>
        <v>0</v>
      </c>
      <c r="G1057" s="276">
        <f>SUM(G1058:G1062)</f>
        <v>188210</v>
      </c>
      <c r="H1057" s="277">
        <f>SUM(H1058:H1062)</f>
        <v>0</v>
      </c>
      <c r="I1057" s="275">
        <f>SUM(I1058:I1062)</f>
        <v>0</v>
      </c>
      <c r="J1057" s="276">
        <f>SUM(J1058:J1062)</f>
        <v>33971</v>
      </c>
      <c r="K1057" s="277">
        <f>SUM(K1058:K1062)</f>
        <v>0</v>
      </c>
      <c r="L1057" s="274">
        <f>SUM(L1058:L1062)</f>
        <v>33971</v>
      </c>
      <c r="M1057" s="12">
        <f>(IF($E1057&lt;&gt;0,$M$2,IF($L1057&lt;&gt;0,$M$2,"")))</f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184000</v>
      </c>
      <c r="F1058" s="152"/>
      <c r="G1058" s="153">
        <v>184000</v>
      </c>
      <c r="H1058" s="1419"/>
      <c r="I1058" s="152"/>
      <c r="J1058" s="153">
        <v>33305</v>
      </c>
      <c r="K1058" s="1419"/>
      <c r="L1058" s="282">
        <f>I1058+J1058+K1058</f>
        <v>33305</v>
      </c>
      <c r="M1058" s="12">
        <f>(IF($E1058&lt;&gt;0,$M$2,IF($L1058&lt;&gt;0,$M$2,"")))</f>
        <v>1</v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4210</v>
      </c>
      <c r="F1059" s="158"/>
      <c r="G1059" s="159">
        <v>4210</v>
      </c>
      <c r="H1059" s="1421"/>
      <c r="I1059" s="158"/>
      <c r="J1059" s="159">
        <v>666</v>
      </c>
      <c r="K1059" s="1421"/>
      <c r="L1059" s="296">
        <f>I1059+J1059+K1059</f>
        <v>666</v>
      </c>
      <c r="M1059" s="12">
        <f>(IF($E1059&lt;&gt;0,$M$2,IF($L1059&lt;&gt;0,$M$2,"")))</f>
        <v>1</v>
      </c>
      <c r="N1059" s="13"/>
    </row>
    <row r="1060" spans="2:14" ht="15.7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>(IF($E1060&lt;&gt;0,$M$2,IF($L1060&lt;&gt;0,$M$2,"")))</f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>(IF($E1061&lt;&gt;0,$M$2,IF($L1061&lt;&gt;0,$M$2,"")))</f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>(IF($E1062&lt;&gt;0,$M$2,IF($L1062&lt;&gt;0,$M$2,"")))</f>
      </c>
      <c r="N1062" s="13"/>
    </row>
    <row r="1063" spans="2:14" ht="15.75">
      <c r="B1063" s="273">
        <v>500</v>
      </c>
      <c r="C1063" s="1848" t="s">
        <v>195</v>
      </c>
      <c r="D1063" s="1849"/>
      <c r="E1063" s="274">
        <f>SUM(E1064:E1070)</f>
        <v>38728</v>
      </c>
      <c r="F1063" s="275">
        <f>SUM(F1064:F1070)</f>
        <v>0</v>
      </c>
      <c r="G1063" s="276">
        <f>SUM(G1064:G1070)</f>
        <v>38728</v>
      </c>
      <c r="H1063" s="277">
        <f>SUM(H1064:H1070)</f>
        <v>0</v>
      </c>
      <c r="I1063" s="275">
        <f>SUM(I1064:I1070)</f>
        <v>0</v>
      </c>
      <c r="J1063" s="276">
        <f>SUM(J1064:J1070)</f>
        <v>7641</v>
      </c>
      <c r="K1063" s="277">
        <f>SUM(K1064:K1070)</f>
        <v>0</v>
      </c>
      <c r="L1063" s="274">
        <f>SUM(L1064:L1070)</f>
        <v>7641</v>
      </c>
      <c r="M1063" s="12">
        <f>(IF($E1063&lt;&gt;0,$M$2,IF($L1063&lt;&gt;0,$M$2,"")))</f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>F1064+G1064+H1064</f>
        <v>27006</v>
      </c>
      <c r="F1064" s="152"/>
      <c r="G1064" s="153">
        <v>27006</v>
      </c>
      <c r="H1064" s="1419"/>
      <c r="I1064" s="152"/>
      <c r="J1064" s="153">
        <v>4765</v>
      </c>
      <c r="K1064" s="1419"/>
      <c r="L1064" s="282">
        <f>I1064+J1064+K1064</f>
        <v>4765</v>
      </c>
      <c r="M1064" s="12">
        <f>(IF($E1064&lt;&gt;0,$M$2,IF($L1064&lt;&gt;0,$M$2,"")))</f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>F1065+G1065+H1065</f>
        <v>0</v>
      </c>
      <c r="F1065" s="158"/>
      <c r="G1065" s="159"/>
      <c r="H1065" s="1421"/>
      <c r="I1065" s="158"/>
      <c r="J1065" s="159"/>
      <c r="K1065" s="1421"/>
      <c r="L1065" s="296">
        <f>I1065+J1065+K1065</f>
        <v>0</v>
      </c>
      <c r="M1065" s="12">
        <f>(IF($E1065&lt;&gt;0,$M$2,IF($L1065&lt;&gt;0,$M$2,"")))</f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>F1066+G1066+H1066</f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>I1066+J1066+K1066</f>
        <v>0</v>
      </c>
      <c r="M1066" s="12">
        <f>(IF($E1066&lt;&gt;0,$M$2,IF($L1066&lt;&gt;0,$M$2,"")))</f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>F1067+G1067+H1067</f>
        <v>9722</v>
      </c>
      <c r="F1067" s="158"/>
      <c r="G1067" s="159">
        <v>9722</v>
      </c>
      <c r="H1067" s="1421"/>
      <c r="I1067" s="158"/>
      <c r="J1067" s="159">
        <v>1956</v>
      </c>
      <c r="K1067" s="1421"/>
      <c r="L1067" s="296">
        <f>I1067+J1067+K1067</f>
        <v>1956</v>
      </c>
      <c r="M1067" s="12">
        <f>(IF($E1067&lt;&gt;0,$M$2,IF($L1067&lt;&gt;0,$M$2,"")))</f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>F1068+G1068+H1068</f>
        <v>2000</v>
      </c>
      <c r="F1068" s="158"/>
      <c r="G1068" s="159">
        <v>2000</v>
      </c>
      <c r="H1068" s="1421"/>
      <c r="I1068" s="158"/>
      <c r="J1068" s="159">
        <v>920</v>
      </c>
      <c r="K1068" s="1421"/>
      <c r="L1068" s="296">
        <f>I1068+J1068+K1068</f>
        <v>920</v>
      </c>
      <c r="M1068" s="12">
        <f>(IF($E1068&lt;&gt;0,$M$2,IF($L1068&lt;&gt;0,$M$2,"")))</f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>F1069+G1069+H1069</f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>I1069+J1069+K1069</f>
        <v>0</v>
      </c>
      <c r="M1069" s="12">
        <f>(IF($E1069&lt;&gt;0,$M$2,IF($L1069&lt;&gt;0,$M$2,"")))</f>
      </c>
      <c r="N1069" s="13"/>
    </row>
    <row r="1070" spans="2:14" ht="15.75">
      <c r="B1070" s="292"/>
      <c r="C1070" s="309">
        <v>590</v>
      </c>
      <c r="D1070" s="310" t="s">
        <v>199</v>
      </c>
      <c r="E1070" s="288">
        <f>F1070+G1070+H1070</f>
        <v>0</v>
      </c>
      <c r="F1070" s="173"/>
      <c r="G1070" s="174"/>
      <c r="H1070" s="1422"/>
      <c r="I1070" s="173"/>
      <c r="J1070" s="174"/>
      <c r="K1070" s="1422"/>
      <c r="L1070" s="288">
        <f>I1070+J1070+K1070</f>
        <v>0</v>
      </c>
      <c r="M1070" s="12">
        <f>(IF($E1070&lt;&gt;0,$M$2,IF($L1070&lt;&gt;0,$M$2,"")))</f>
      </c>
      <c r="N1070" s="13"/>
    </row>
    <row r="1071" spans="2:14" ht="15.75">
      <c r="B1071" s="273">
        <v>800</v>
      </c>
      <c r="C1071" s="1844" t="s">
        <v>200</v>
      </c>
      <c r="D1071" s="1845"/>
      <c r="E1071" s="311">
        <f>F1071+G1071+H1071</f>
        <v>0</v>
      </c>
      <c r="F1071" s="1423"/>
      <c r="G1071" s="1424"/>
      <c r="H1071" s="1425"/>
      <c r="I1071" s="1423"/>
      <c r="J1071" s="1424"/>
      <c r="K1071" s="1425"/>
      <c r="L1071" s="311">
        <f>I1071+J1071+K1071</f>
        <v>0</v>
      </c>
      <c r="M1071" s="12">
        <f>(IF($E1071&lt;&gt;0,$M$2,IF($L1071&lt;&gt;0,$M$2,"")))</f>
      </c>
      <c r="N1071" s="13"/>
    </row>
    <row r="1072" spans="2:14" ht="15.75">
      <c r="B1072" s="273">
        <v>1000</v>
      </c>
      <c r="C1072" s="1846" t="s">
        <v>201</v>
      </c>
      <c r="D1072" s="1847"/>
      <c r="E1072" s="311">
        <f>SUM(E1073:E1089)</f>
        <v>5333</v>
      </c>
      <c r="F1072" s="275">
        <f>SUM(F1073:F1089)</f>
        <v>0</v>
      </c>
      <c r="G1072" s="276">
        <f>SUM(G1073:G1089)</f>
        <v>5333</v>
      </c>
      <c r="H1072" s="277">
        <f>SUM(H1073:H1089)</f>
        <v>0</v>
      </c>
      <c r="I1072" s="275">
        <f>SUM(I1073:I1089)</f>
        <v>0</v>
      </c>
      <c r="J1072" s="276">
        <f>SUM(J1073:J1089)</f>
        <v>260</v>
      </c>
      <c r="K1072" s="277">
        <f>SUM(K1073:K1089)</f>
        <v>0</v>
      </c>
      <c r="L1072" s="311">
        <f>SUM(L1073:L1089)</f>
        <v>260</v>
      </c>
      <c r="M1072" s="12">
        <f>(IF($E1072&lt;&gt;0,$M$2,IF($L1072&lt;&gt;0,$M$2,"")))</f>
        <v>1</v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>F1073+G1073+H1073</f>
        <v>0</v>
      </c>
      <c r="F1073" s="152"/>
      <c r="G1073" s="153"/>
      <c r="H1073" s="1419"/>
      <c r="I1073" s="152"/>
      <c r="J1073" s="153"/>
      <c r="K1073" s="1419"/>
      <c r="L1073" s="282">
        <f>I1073+J1073+K1073</f>
        <v>0</v>
      </c>
      <c r="M1073" s="12">
        <f>(IF($E1073&lt;&gt;0,$M$2,IF($L1073&lt;&gt;0,$M$2,"")))</f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>F1074+G1074+H1074</f>
        <v>0</v>
      </c>
      <c r="F1074" s="158"/>
      <c r="G1074" s="159"/>
      <c r="H1074" s="1421"/>
      <c r="I1074" s="158"/>
      <c r="J1074" s="159"/>
      <c r="K1074" s="1421"/>
      <c r="L1074" s="296">
        <f>I1074+J1074+K1074</f>
        <v>0</v>
      </c>
      <c r="M1074" s="12">
        <f>(IF($E1074&lt;&gt;0,$M$2,IF($L1074&lt;&gt;0,$M$2,"")))</f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>F1075+G1075+H1075</f>
        <v>0</v>
      </c>
      <c r="F1075" s="158"/>
      <c r="G1075" s="159"/>
      <c r="H1075" s="1421"/>
      <c r="I1075" s="158"/>
      <c r="J1075" s="159"/>
      <c r="K1075" s="1421"/>
      <c r="L1075" s="296">
        <f>I1075+J1075+K1075</f>
        <v>0</v>
      </c>
      <c r="M1075" s="12">
        <f>(IF($E1075&lt;&gt;0,$M$2,IF($L1075&lt;&gt;0,$M$2,"")))</f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>F1076+G1076+H1076</f>
        <v>0</v>
      </c>
      <c r="F1076" s="158"/>
      <c r="G1076" s="159"/>
      <c r="H1076" s="1421"/>
      <c r="I1076" s="158"/>
      <c r="J1076" s="159"/>
      <c r="K1076" s="1421"/>
      <c r="L1076" s="296">
        <f>I1076+J1076+K1076</f>
        <v>0</v>
      </c>
      <c r="M1076" s="12">
        <f>(IF($E1076&lt;&gt;0,$M$2,IF($L1076&lt;&gt;0,$M$2,"")))</f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>F1077+G1077+H1077</f>
        <v>0</v>
      </c>
      <c r="F1077" s="158"/>
      <c r="G1077" s="159"/>
      <c r="H1077" s="1421"/>
      <c r="I1077" s="158"/>
      <c r="J1077" s="159"/>
      <c r="K1077" s="1421"/>
      <c r="L1077" s="296">
        <f>I1077+J1077+K1077</f>
        <v>0</v>
      </c>
      <c r="M1077" s="12">
        <f>(IF($E1077&lt;&gt;0,$M$2,IF($L1077&lt;&gt;0,$M$2,"")))</f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>F1078+G1078+H1078</f>
        <v>2000</v>
      </c>
      <c r="F1078" s="164"/>
      <c r="G1078" s="165">
        <v>2000</v>
      </c>
      <c r="H1078" s="1420"/>
      <c r="I1078" s="164"/>
      <c r="J1078" s="165">
        <v>0</v>
      </c>
      <c r="K1078" s="1420"/>
      <c r="L1078" s="315">
        <f>I1078+J1078+K1078</f>
        <v>0</v>
      </c>
      <c r="M1078" s="12">
        <f>(IF($E1078&lt;&gt;0,$M$2,IF($L1078&lt;&gt;0,$M$2,"")))</f>
        <v>1</v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>F1079+G1079+H1079</f>
        <v>3333</v>
      </c>
      <c r="F1079" s="455"/>
      <c r="G1079" s="456">
        <v>3333</v>
      </c>
      <c r="H1079" s="1429"/>
      <c r="I1079" s="455"/>
      <c r="J1079" s="456">
        <v>260</v>
      </c>
      <c r="K1079" s="1429"/>
      <c r="L1079" s="321">
        <f>I1079+J1079+K1079</f>
        <v>260</v>
      </c>
      <c r="M1079" s="12">
        <f>(IF($E1079&lt;&gt;0,$M$2,IF($L1079&lt;&gt;0,$M$2,"")))</f>
        <v>1</v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>F1080+G1080+H1080</f>
        <v>0</v>
      </c>
      <c r="F1080" s="450"/>
      <c r="G1080" s="451"/>
      <c r="H1080" s="1426"/>
      <c r="I1080" s="450"/>
      <c r="J1080" s="451"/>
      <c r="K1080" s="1426"/>
      <c r="L1080" s="327">
        <f>I1080+J1080+K1080</f>
        <v>0</v>
      </c>
      <c r="M1080" s="12">
        <f>(IF($E1080&lt;&gt;0,$M$2,IF($L1080&lt;&gt;0,$M$2,"")))</f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>F1081+G1081+H1081</f>
        <v>0</v>
      </c>
      <c r="F1081" s="455"/>
      <c r="G1081" s="456"/>
      <c r="H1081" s="1429"/>
      <c r="I1081" s="455"/>
      <c r="J1081" s="456"/>
      <c r="K1081" s="1429"/>
      <c r="L1081" s="321">
        <f>I1081+J1081+K1081</f>
        <v>0</v>
      </c>
      <c r="M1081" s="12">
        <f>(IF($E1081&lt;&gt;0,$M$2,IF($L1081&lt;&gt;0,$M$2,"")))</f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>F1082+G1082+H1082</f>
        <v>0</v>
      </c>
      <c r="F1082" s="158"/>
      <c r="G1082" s="159"/>
      <c r="H1082" s="1421"/>
      <c r="I1082" s="158"/>
      <c r="J1082" s="159"/>
      <c r="K1082" s="1421"/>
      <c r="L1082" s="296">
        <f>I1082+J1082+K1082</f>
        <v>0</v>
      </c>
      <c r="M1082" s="12">
        <f>(IF($E1082&lt;&gt;0,$M$2,IF($L1082&lt;&gt;0,$M$2,"")))</f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>F1083+G1083+H1083</f>
        <v>0</v>
      </c>
      <c r="F1083" s="450"/>
      <c r="G1083" s="451"/>
      <c r="H1083" s="1426"/>
      <c r="I1083" s="450"/>
      <c r="J1083" s="451"/>
      <c r="K1083" s="1426"/>
      <c r="L1083" s="327">
        <f>I1083+J1083+K1083</f>
        <v>0</v>
      </c>
      <c r="M1083" s="12">
        <f>(IF($E1083&lt;&gt;0,$M$2,IF($L1083&lt;&gt;0,$M$2,"")))</f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>F1084+G1084+H1084</f>
        <v>0</v>
      </c>
      <c r="F1084" s="455"/>
      <c r="G1084" s="456"/>
      <c r="H1084" s="1429"/>
      <c r="I1084" s="455"/>
      <c r="J1084" s="456"/>
      <c r="K1084" s="1429"/>
      <c r="L1084" s="321">
        <f>I1084+J1084+K1084</f>
        <v>0</v>
      </c>
      <c r="M1084" s="12">
        <f>(IF($E1084&lt;&gt;0,$M$2,IF($L1084&lt;&gt;0,$M$2,"")))</f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>F1085+G1085+H1085</f>
        <v>0</v>
      </c>
      <c r="F1085" s="450"/>
      <c r="G1085" s="451"/>
      <c r="H1085" s="1426"/>
      <c r="I1085" s="450"/>
      <c r="J1085" s="451"/>
      <c r="K1085" s="1426"/>
      <c r="L1085" s="327">
        <f>I1085+J1085+K1085</f>
        <v>0</v>
      </c>
      <c r="M1085" s="12">
        <f>(IF($E1085&lt;&gt;0,$M$2,IF($L1085&lt;&gt;0,$M$2,"")))</f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>F1086+G1086+H1086</f>
        <v>0</v>
      </c>
      <c r="F1086" s="601"/>
      <c r="G1086" s="602"/>
      <c r="H1086" s="1428"/>
      <c r="I1086" s="601"/>
      <c r="J1086" s="602"/>
      <c r="K1086" s="1428"/>
      <c r="L1086" s="336">
        <f>I1086+J1086+K1086</f>
        <v>0</v>
      </c>
      <c r="M1086" s="12">
        <f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>F1087+G1087+H1087</f>
        <v>0</v>
      </c>
      <c r="F1087" s="455"/>
      <c r="G1087" s="456"/>
      <c r="H1087" s="1429"/>
      <c r="I1087" s="455"/>
      <c r="J1087" s="456"/>
      <c r="K1087" s="1429"/>
      <c r="L1087" s="321">
        <f>I1087+J1087+K1087</f>
        <v>0</v>
      </c>
      <c r="M1087" s="12">
        <f>(IF($E1087&lt;&gt;0,$M$2,IF($L1087&lt;&gt;0,$M$2,"")))</f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>F1088+G1088+H1088</f>
        <v>0</v>
      </c>
      <c r="F1088" s="158"/>
      <c r="G1088" s="159"/>
      <c r="H1088" s="1421"/>
      <c r="I1088" s="158"/>
      <c r="J1088" s="159"/>
      <c r="K1088" s="1421"/>
      <c r="L1088" s="296">
        <f>I1088+J1088+K1088</f>
        <v>0</v>
      </c>
      <c r="M1088" s="12">
        <f>(IF($E1088&lt;&gt;0,$M$2,IF($L1088&lt;&gt;0,$M$2,"")))</f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>F1089+G1089+H1089</f>
        <v>0</v>
      </c>
      <c r="F1089" s="173"/>
      <c r="G1089" s="174"/>
      <c r="H1089" s="1422"/>
      <c r="I1089" s="173"/>
      <c r="J1089" s="174"/>
      <c r="K1089" s="1422"/>
      <c r="L1089" s="288">
        <f>I1089+J1089+K1089</f>
        <v>0</v>
      </c>
      <c r="M1089" s="12">
        <f>(IF($E1089&lt;&gt;0,$M$2,IF($L1089&lt;&gt;0,$M$2,"")))</f>
      </c>
      <c r="N1089" s="13"/>
    </row>
    <row r="1090" spans="2:14" ht="15.75">
      <c r="B1090" s="273">
        <v>1900</v>
      </c>
      <c r="C1090" s="1840" t="s">
        <v>275</v>
      </c>
      <c r="D1090" s="1841"/>
      <c r="E1090" s="311">
        <f>SUM(E1091:E1093)</f>
        <v>0</v>
      </c>
      <c r="F1090" s="275">
        <f>SUM(F1091:F1093)</f>
        <v>0</v>
      </c>
      <c r="G1090" s="276">
        <f>SUM(G1091:G1093)</f>
        <v>0</v>
      </c>
      <c r="H1090" s="277">
        <f>SUM(H1091:H1093)</f>
        <v>0</v>
      </c>
      <c r="I1090" s="275">
        <f>SUM(I1091:I1093)</f>
        <v>0</v>
      </c>
      <c r="J1090" s="276">
        <f>SUM(J1091:J1093)</f>
        <v>0</v>
      </c>
      <c r="K1090" s="277">
        <f>SUM(K1091:K1093)</f>
        <v>0</v>
      </c>
      <c r="L1090" s="311">
        <f>SUM(L1091:L1093)</f>
        <v>0</v>
      </c>
      <c r="M1090" s="12">
        <f>(IF($E1090&lt;&gt;0,$M$2,IF($L1090&lt;&gt;0,$M$2,"")))</f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>(IF($E1091&lt;&gt;0,$M$2,IF($L1091&lt;&gt;0,$M$2,"")))</f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>(IF($E1092&lt;&gt;0,$M$2,IF($L1092&lt;&gt;0,$M$2,"")))</f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>(IF($E1093&lt;&gt;0,$M$2,IF($L1093&lt;&gt;0,$M$2,"")))</f>
      </c>
      <c r="N1093" s="13"/>
    </row>
    <row r="1094" spans="2:14" ht="15.75">
      <c r="B1094" s="273">
        <v>2100</v>
      </c>
      <c r="C1094" s="1840" t="s">
        <v>729</v>
      </c>
      <c r="D1094" s="1841"/>
      <c r="E1094" s="311">
        <f>SUM(E1095:E1099)</f>
        <v>0</v>
      </c>
      <c r="F1094" s="275">
        <f>SUM(F1095:F1099)</f>
        <v>0</v>
      </c>
      <c r="G1094" s="276">
        <f>SUM(G1095:G1099)</f>
        <v>0</v>
      </c>
      <c r="H1094" s="277">
        <f>SUM(H1095:H1099)</f>
        <v>0</v>
      </c>
      <c r="I1094" s="275">
        <f>SUM(I1095:I1099)</f>
        <v>0</v>
      </c>
      <c r="J1094" s="276">
        <f>SUM(J1095:J1099)</f>
        <v>0</v>
      </c>
      <c r="K1094" s="277">
        <f>SUM(K1095:K1099)</f>
        <v>0</v>
      </c>
      <c r="L1094" s="311">
        <f>SUM(L1095:L1099)</f>
        <v>0</v>
      </c>
      <c r="M1094" s="12">
        <f>(IF($E1094&lt;&gt;0,$M$2,IF($L1094&lt;&gt;0,$M$2,"")))</f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>(IF($E1095&lt;&gt;0,$M$2,IF($L1095&lt;&gt;0,$M$2,"")))</f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>(IF($E1096&lt;&gt;0,$M$2,IF($L1096&lt;&gt;0,$M$2,"")))</f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>(IF($E1097&lt;&gt;0,$M$2,IF($L1097&lt;&gt;0,$M$2,"")))</f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>(IF($E1098&lt;&gt;0,$M$2,IF($L1098&lt;&gt;0,$M$2,"")))</f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>(IF($E1099&lt;&gt;0,$M$2,IF($L1099&lt;&gt;0,$M$2,"")))</f>
      </c>
      <c r="N1099" s="13"/>
    </row>
    <row r="1100" spans="2:14" ht="15.75">
      <c r="B1100" s="273">
        <v>2200</v>
      </c>
      <c r="C1100" s="1840" t="s">
        <v>220</v>
      </c>
      <c r="D1100" s="1841"/>
      <c r="E1100" s="311">
        <f>SUM(E1101:E1102)</f>
        <v>0</v>
      </c>
      <c r="F1100" s="275">
        <f>SUM(F1101:F1102)</f>
        <v>0</v>
      </c>
      <c r="G1100" s="276">
        <f>SUM(G1101:G1102)</f>
        <v>0</v>
      </c>
      <c r="H1100" s="277">
        <f>SUM(H1101:H1102)</f>
        <v>0</v>
      </c>
      <c r="I1100" s="275">
        <f>SUM(I1101:I1102)</f>
        <v>0</v>
      </c>
      <c r="J1100" s="276">
        <f>SUM(J1101:J1102)</f>
        <v>0</v>
      </c>
      <c r="K1100" s="277">
        <f>SUM(K1101:K1102)</f>
        <v>0</v>
      </c>
      <c r="L1100" s="311">
        <f>SUM(L1101:L1102)</f>
        <v>0</v>
      </c>
      <c r="M1100" s="12">
        <f>(IF($E1100&lt;&gt;0,$M$2,IF($L1100&lt;&gt;0,$M$2,"")))</f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>F1101+G1101+H1101</f>
        <v>0</v>
      </c>
      <c r="F1101" s="152"/>
      <c r="G1101" s="153"/>
      <c r="H1101" s="1419"/>
      <c r="I1101" s="152"/>
      <c r="J1101" s="153"/>
      <c r="K1101" s="1419"/>
      <c r="L1101" s="282">
        <f>I1101+J1101+K1101</f>
        <v>0</v>
      </c>
      <c r="M1101" s="12">
        <f>(IF($E1101&lt;&gt;0,$M$2,IF($L1101&lt;&gt;0,$M$2,"")))</f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>F1102+G1102+H1102</f>
        <v>0</v>
      </c>
      <c r="F1102" s="173"/>
      <c r="G1102" s="174"/>
      <c r="H1102" s="1422"/>
      <c r="I1102" s="173"/>
      <c r="J1102" s="174"/>
      <c r="K1102" s="1422"/>
      <c r="L1102" s="288">
        <f>I1102+J1102+K1102</f>
        <v>0</v>
      </c>
      <c r="M1102" s="12">
        <f>(IF($E1102&lt;&gt;0,$M$2,IF($L1102&lt;&gt;0,$M$2,"")))</f>
      </c>
      <c r="N1102" s="13"/>
    </row>
    <row r="1103" spans="2:14" ht="15.75">
      <c r="B1103" s="273">
        <v>2500</v>
      </c>
      <c r="C1103" s="1840" t="s">
        <v>222</v>
      </c>
      <c r="D1103" s="1841"/>
      <c r="E1103" s="311">
        <f>F1103+G1103+H1103</f>
        <v>0</v>
      </c>
      <c r="F1103" s="1423"/>
      <c r="G1103" s="1424"/>
      <c r="H1103" s="1425"/>
      <c r="I1103" s="1423"/>
      <c r="J1103" s="1424"/>
      <c r="K1103" s="1425"/>
      <c r="L1103" s="311">
        <f>I1103+J1103+K1103</f>
        <v>0</v>
      </c>
      <c r="M1103" s="12">
        <f>(IF($E1103&lt;&gt;0,$M$2,IF($L1103&lt;&gt;0,$M$2,"")))</f>
      </c>
      <c r="N1103" s="13"/>
    </row>
    <row r="1104" spans="2:14" ht="15.75">
      <c r="B1104" s="273">
        <v>2600</v>
      </c>
      <c r="C1104" s="1842" t="s">
        <v>223</v>
      </c>
      <c r="D1104" s="1843"/>
      <c r="E1104" s="311">
        <f>F1104+G1104+H1104</f>
        <v>0</v>
      </c>
      <c r="F1104" s="1423"/>
      <c r="G1104" s="1424"/>
      <c r="H1104" s="1425"/>
      <c r="I1104" s="1423"/>
      <c r="J1104" s="1424"/>
      <c r="K1104" s="1425"/>
      <c r="L1104" s="311">
        <f>I1104+J1104+K1104</f>
        <v>0</v>
      </c>
      <c r="M1104" s="12">
        <f>(IF($E1104&lt;&gt;0,$M$2,IF($L1104&lt;&gt;0,$M$2,"")))</f>
      </c>
      <c r="N1104" s="13"/>
    </row>
    <row r="1105" spans="2:14" ht="15.75">
      <c r="B1105" s="273">
        <v>2700</v>
      </c>
      <c r="C1105" s="1842" t="s">
        <v>224</v>
      </c>
      <c r="D1105" s="1843"/>
      <c r="E1105" s="311">
        <f>F1105+G1105+H1105</f>
        <v>0</v>
      </c>
      <c r="F1105" s="1423"/>
      <c r="G1105" s="1424"/>
      <c r="H1105" s="1425"/>
      <c r="I1105" s="1423"/>
      <c r="J1105" s="1424"/>
      <c r="K1105" s="1425"/>
      <c r="L1105" s="311">
        <f>I1105+J1105+K1105</f>
        <v>0</v>
      </c>
      <c r="M1105" s="12">
        <f>(IF($E1105&lt;&gt;0,$M$2,IF($L1105&lt;&gt;0,$M$2,"")))</f>
      </c>
      <c r="N1105" s="13"/>
    </row>
    <row r="1106" spans="2:14" ht="15.75">
      <c r="B1106" s="273">
        <v>2800</v>
      </c>
      <c r="C1106" s="1842" t="s">
        <v>1676</v>
      </c>
      <c r="D1106" s="1843"/>
      <c r="E1106" s="311">
        <f>F1106+G1106+H1106</f>
        <v>0</v>
      </c>
      <c r="F1106" s="1423"/>
      <c r="G1106" s="1424"/>
      <c r="H1106" s="1425"/>
      <c r="I1106" s="1423"/>
      <c r="J1106" s="1424"/>
      <c r="K1106" s="1425"/>
      <c r="L1106" s="311">
        <f>I1106+J1106+K1106</f>
        <v>0</v>
      </c>
      <c r="M1106" s="12">
        <f>(IF($E1106&lt;&gt;0,$M$2,IF($L1106&lt;&gt;0,$M$2,"")))</f>
      </c>
      <c r="N1106" s="13"/>
    </row>
    <row r="1107" spans="2:14" ht="15.75">
      <c r="B1107" s="273">
        <v>2900</v>
      </c>
      <c r="C1107" s="1840" t="s">
        <v>225</v>
      </c>
      <c r="D1107" s="1841"/>
      <c r="E1107" s="311">
        <f>SUM(E1108:E1115)</f>
        <v>0</v>
      </c>
      <c r="F1107" s="275">
        <f>SUM(F1108:F1115)</f>
        <v>0</v>
      </c>
      <c r="G1107" s="275">
        <f>SUM(G1108:G1115)</f>
        <v>0</v>
      </c>
      <c r="H1107" s="275">
        <f>SUM(H1108:H1115)</f>
        <v>0</v>
      </c>
      <c r="I1107" s="275">
        <f>SUM(I1108:I1115)</f>
        <v>0</v>
      </c>
      <c r="J1107" s="275">
        <f>SUM(J1108:J1115)</f>
        <v>0</v>
      </c>
      <c r="K1107" s="275">
        <f>SUM(K1108:K1115)</f>
        <v>0</v>
      </c>
      <c r="L1107" s="275">
        <f>SUM(L1108:L1115)</f>
        <v>0</v>
      </c>
      <c r="M1107" s="12">
        <f>(IF($E1107&lt;&gt;0,$M$2,IF($L1107&lt;&gt;0,$M$2,"")))</f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>F1108+G1108+H1108</f>
        <v>0</v>
      </c>
      <c r="F1108" s="152"/>
      <c r="G1108" s="153"/>
      <c r="H1108" s="1419"/>
      <c r="I1108" s="152"/>
      <c r="J1108" s="153"/>
      <c r="K1108" s="1419"/>
      <c r="L1108" s="282">
        <f>I1108+J1108+K1108</f>
        <v>0</v>
      </c>
      <c r="M1108" s="12">
        <f>(IF($E1108&lt;&gt;0,$M$2,IF($L1108&lt;&gt;0,$M$2,"")))</f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>F1109+G1109+H1109</f>
        <v>0</v>
      </c>
      <c r="F1109" s="152"/>
      <c r="G1109" s="153"/>
      <c r="H1109" s="1419"/>
      <c r="I1109" s="152"/>
      <c r="J1109" s="153"/>
      <c r="K1109" s="1419"/>
      <c r="L1109" s="282">
        <f>I1109+J1109+K1109</f>
        <v>0</v>
      </c>
      <c r="M1109" s="12">
        <f>(IF($E1109&lt;&gt;0,$M$2,IF($L1109&lt;&gt;0,$M$2,"")))</f>
      </c>
      <c r="N1109" s="13"/>
    </row>
    <row r="1110" spans="2:14" ht="15.75">
      <c r="B1110" s="347"/>
      <c r="C1110" s="325">
        <v>2969</v>
      </c>
      <c r="D1110" s="349" t="s">
        <v>227</v>
      </c>
      <c r="E1110" s="327">
        <f>F1110+G1110+H1110</f>
        <v>0</v>
      </c>
      <c r="F1110" s="450"/>
      <c r="G1110" s="451"/>
      <c r="H1110" s="1426"/>
      <c r="I1110" s="450"/>
      <c r="J1110" s="451"/>
      <c r="K1110" s="1426"/>
      <c r="L1110" s="327">
        <f>I1110+J1110+K1110</f>
        <v>0</v>
      </c>
      <c r="M1110" s="12">
        <f>(IF($E1110&lt;&gt;0,$M$2,IF($L1110&lt;&gt;0,$M$2,"")))</f>
      </c>
      <c r="N1110" s="13"/>
    </row>
    <row r="1111" spans="2:14" ht="15.75">
      <c r="B1111" s="347"/>
      <c r="C1111" s="350">
        <v>2970</v>
      </c>
      <c r="D1111" s="351" t="s">
        <v>228</v>
      </c>
      <c r="E1111" s="352">
        <f>F1111+G1111+H1111</f>
        <v>0</v>
      </c>
      <c r="F1111" s="637"/>
      <c r="G1111" s="638"/>
      <c r="H1111" s="1427"/>
      <c r="I1111" s="637"/>
      <c r="J1111" s="638"/>
      <c r="K1111" s="1427"/>
      <c r="L1111" s="352">
        <f>I1111+J1111+K1111</f>
        <v>0</v>
      </c>
      <c r="M1111" s="12">
        <f>(IF($E1111&lt;&gt;0,$M$2,IF($L1111&lt;&gt;0,$M$2,"")))</f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>F1112+G1112+H1112</f>
        <v>0</v>
      </c>
      <c r="F1112" s="601"/>
      <c r="G1112" s="602"/>
      <c r="H1112" s="1428"/>
      <c r="I1112" s="601"/>
      <c r="J1112" s="602"/>
      <c r="K1112" s="1428"/>
      <c r="L1112" s="336">
        <f>I1112+J1112+K1112</f>
        <v>0</v>
      </c>
      <c r="M1112" s="12">
        <f>(IF($E1112&lt;&gt;0,$M$2,IF($L1112&lt;&gt;0,$M$2,"")))</f>
      </c>
      <c r="N1112" s="13"/>
    </row>
    <row r="1113" spans="2:14" ht="15.75">
      <c r="B1113" s="293"/>
      <c r="C1113" s="319">
        <v>2990</v>
      </c>
      <c r="D1113" s="357" t="s">
        <v>2011</v>
      </c>
      <c r="E1113" s="321">
        <f>F1113+G1113+H1113</f>
        <v>0</v>
      </c>
      <c r="F1113" s="455"/>
      <c r="G1113" s="456"/>
      <c r="H1113" s="1429"/>
      <c r="I1113" s="455"/>
      <c r="J1113" s="456"/>
      <c r="K1113" s="1429"/>
      <c r="L1113" s="321">
        <f>I1113+J1113+K1113</f>
        <v>0</v>
      </c>
      <c r="M1113" s="12">
        <f>(IF($E1113&lt;&gt;0,$M$2,IF($L1113&lt;&gt;0,$M$2,"")))</f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>F1114+G1114+H1114</f>
        <v>0</v>
      </c>
      <c r="F1114" s="455"/>
      <c r="G1114" s="456"/>
      <c r="H1114" s="1429"/>
      <c r="I1114" s="455"/>
      <c r="J1114" s="456"/>
      <c r="K1114" s="1429"/>
      <c r="L1114" s="321">
        <f>I1114+J1114+K1114</f>
        <v>0</v>
      </c>
      <c r="M1114" s="12">
        <f>(IF($E1114&lt;&gt;0,$M$2,IF($L1114&lt;&gt;0,$M$2,"")))</f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>F1115+G1115+H1115</f>
        <v>0</v>
      </c>
      <c r="F1115" s="173"/>
      <c r="G1115" s="174"/>
      <c r="H1115" s="1422"/>
      <c r="I1115" s="173"/>
      <c r="J1115" s="174"/>
      <c r="K1115" s="1422"/>
      <c r="L1115" s="288">
        <f>I1115+J1115+K1115</f>
        <v>0</v>
      </c>
      <c r="M1115" s="12">
        <f>(IF($E1115&lt;&gt;0,$M$2,IF($L1115&lt;&gt;0,$M$2,"")))</f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>SUM(E1117:E1122)</f>
        <v>0</v>
      </c>
      <c r="F1116" s="275">
        <f>SUM(F1117:F1122)</f>
        <v>0</v>
      </c>
      <c r="G1116" s="276">
        <f>SUM(G1117:G1122)</f>
        <v>0</v>
      </c>
      <c r="H1116" s="277">
        <f>SUM(H1117:H1122)</f>
        <v>0</v>
      </c>
      <c r="I1116" s="275">
        <f>SUM(I1117:I1122)</f>
        <v>0</v>
      </c>
      <c r="J1116" s="276">
        <f>SUM(J1117:J1122)</f>
        <v>0</v>
      </c>
      <c r="K1116" s="277">
        <f>SUM(K1117:K1122)</f>
        <v>0</v>
      </c>
      <c r="L1116" s="311">
        <f>SUM(L1117:L1122)</f>
        <v>0</v>
      </c>
      <c r="M1116" s="12">
        <f>(IF($E1116&lt;&gt;0,$M$2,IF($L1116&lt;&gt;0,$M$2,"")))</f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>I1117+J1117+K1117</f>
        <v>0</v>
      </c>
      <c r="M1117" s="12">
        <f>(IF($E1117&lt;&gt;0,$M$2,IF($L1117&lt;&gt;0,$M$2,"")))</f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>F1118+G1118+H1118</f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>I1118+J1118+K1118</f>
        <v>0</v>
      </c>
      <c r="M1118" s="12">
        <f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>F1119+G1119+H1119</f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>I1119+J1119+K1119</f>
        <v>0</v>
      </c>
      <c r="M1119" s="12">
        <f>(IF($E1119&lt;&gt;0,$M$2,IF($L1119&lt;&gt;0,$M$2,"")))</f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>F1120+G1120+H1120</f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>I1120+J1120+K1120</f>
        <v>0</v>
      </c>
      <c r="M1120" s="12">
        <f>(IF($E1120&lt;&gt;0,$M$2,IF($L1120&lt;&gt;0,$M$2,"")))</f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>F1121+G1121+H1121</f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>I1121+J1121+K1121</f>
        <v>0</v>
      </c>
      <c r="M1121" s="12">
        <f>(IF($E1121&lt;&gt;0,$M$2,IF($L1121&lt;&gt;0,$M$2,"")))</f>
      </c>
      <c r="N1121" s="13"/>
    </row>
    <row r="1122" spans="2:14" ht="15.75">
      <c r="B1122" s="292"/>
      <c r="C1122" s="286">
        <v>3306</v>
      </c>
      <c r="D1122" s="362" t="s">
        <v>1673</v>
      </c>
      <c r="E1122" s="288">
        <f>F1122+G1122+H1122</f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>I1122+J1122+K1122</f>
        <v>0</v>
      </c>
      <c r="M1122" s="12">
        <f>(IF($E1122&lt;&gt;0,$M$2,IF($L1122&lt;&gt;0,$M$2,"")))</f>
      </c>
      <c r="N1122" s="13"/>
    </row>
    <row r="1123" spans="2:14" ht="15.75">
      <c r="B1123" s="273">
        <v>3900</v>
      </c>
      <c r="C1123" s="1840" t="s">
        <v>237</v>
      </c>
      <c r="D1123" s="1841"/>
      <c r="E1123" s="311">
        <f>F1123+G1123+H1123</f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>I1123+J1123+K1123</f>
        <v>0</v>
      </c>
      <c r="M1123" s="12">
        <f>(IF($E1123&lt;&gt;0,$M$2,IF($L1123&lt;&gt;0,$M$2,"")))</f>
      </c>
      <c r="N1123" s="13"/>
    </row>
    <row r="1124" spans="2:14" ht="15.75">
      <c r="B1124" s="273">
        <v>4000</v>
      </c>
      <c r="C1124" s="1840" t="s">
        <v>238</v>
      </c>
      <c r="D1124" s="1841"/>
      <c r="E1124" s="311">
        <f>F1124+G1124+H1124</f>
        <v>0</v>
      </c>
      <c r="F1124" s="1423"/>
      <c r="G1124" s="1424"/>
      <c r="H1124" s="1425"/>
      <c r="I1124" s="1423"/>
      <c r="J1124" s="1424"/>
      <c r="K1124" s="1425"/>
      <c r="L1124" s="311">
        <f>I1124+J1124+K1124</f>
        <v>0</v>
      </c>
      <c r="M1124" s="12">
        <f>(IF($E1124&lt;&gt;0,$M$2,IF($L1124&lt;&gt;0,$M$2,"")))</f>
      </c>
      <c r="N1124" s="13"/>
    </row>
    <row r="1125" spans="2:14" ht="15.75">
      <c r="B1125" s="273">
        <v>4100</v>
      </c>
      <c r="C1125" s="1840" t="s">
        <v>239</v>
      </c>
      <c r="D1125" s="1841"/>
      <c r="E1125" s="311">
        <f>F1125+G1125+H1125</f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>I1125+J1125+K1125</f>
        <v>0</v>
      </c>
      <c r="M1125" s="12">
        <f>(IF($E1125&lt;&gt;0,$M$2,IF($L1125&lt;&gt;0,$M$2,"")))</f>
      </c>
      <c r="N1125" s="13"/>
    </row>
    <row r="1126" spans="2:14" ht="15.75">
      <c r="B1126" s="273">
        <v>4200</v>
      </c>
      <c r="C1126" s="1840" t="s">
        <v>240</v>
      </c>
      <c r="D1126" s="1841"/>
      <c r="E1126" s="311">
        <f>SUM(E1127:E1132)</f>
        <v>0</v>
      </c>
      <c r="F1126" s="275">
        <f>SUM(F1127:F1132)</f>
        <v>0</v>
      </c>
      <c r="G1126" s="276">
        <f>SUM(G1127:G1132)</f>
        <v>0</v>
      </c>
      <c r="H1126" s="277">
        <f>SUM(H1127:H1132)</f>
        <v>0</v>
      </c>
      <c r="I1126" s="275">
        <f>SUM(I1127:I1132)</f>
        <v>0</v>
      </c>
      <c r="J1126" s="276">
        <f>SUM(J1127:J1132)</f>
        <v>0</v>
      </c>
      <c r="K1126" s="277">
        <f>SUM(K1127:K1132)</f>
        <v>0</v>
      </c>
      <c r="L1126" s="311">
        <f>SUM(L1127:L1132)</f>
        <v>0</v>
      </c>
      <c r="M1126" s="12">
        <f>(IF($E1126&lt;&gt;0,$M$2,IF($L1126&lt;&gt;0,$M$2,"")))</f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>F1127+G1127+H1127</f>
        <v>0</v>
      </c>
      <c r="F1127" s="152"/>
      <c r="G1127" s="153"/>
      <c r="H1127" s="1419"/>
      <c r="I1127" s="152"/>
      <c r="J1127" s="153"/>
      <c r="K1127" s="1419"/>
      <c r="L1127" s="282">
        <f>I1127+J1127+K1127</f>
        <v>0</v>
      </c>
      <c r="M1127" s="12">
        <f>(IF($E1127&lt;&gt;0,$M$2,IF($L1127&lt;&gt;0,$M$2,"")))</f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>F1128+G1128+H1128</f>
        <v>0</v>
      </c>
      <c r="F1128" s="158"/>
      <c r="G1128" s="159"/>
      <c r="H1128" s="1421"/>
      <c r="I1128" s="158"/>
      <c r="J1128" s="159"/>
      <c r="K1128" s="1421"/>
      <c r="L1128" s="296">
        <f>I1128+J1128+K1128</f>
        <v>0</v>
      </c>
      <c r="M1128" s="12">
        <f>(IF($E1128&lt;&gt;0,$M$2,IF($L1128&lt;&gt;0,$M$2,"")))</f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>F1129+G1129+H1129</f>
        <v>0</v>
      </c>
      <c r="F1129" s="158"/>
      <c r="G1129" s="159"/>
      <c r="H1129" s="1421"/>
      <c r="I1129" s="158"/>
      <c r="J1129" s="159"/>
      <c r="K1129" s="1421"/>
      <c r="L1129" s="296">
        <f>I1129+J1129+K1129</f>
        <v>0</v>
      </c>
      <c r="M1129" s="12">
        <f>(IF($E1129&lt;&gt;0,$M$2,IF($L1129&lt;&gt;0,$M$2,"")))</f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>F1130+G1130+H1130</f>
        <v>0</v>
      </c>
      <c r="F1130" s="158"/>
      <c r="G1130" s="159"/>
      <c r="H1130" s="1421"/>
      <c r="I1130" s="158"/>
      <c r="J1130" s="159"/>
      <c r="K1130" s="1421"/>
      <c r="L1130" s="296">
        <f>I1130+J1130+K1130</f>
        <v>0</v>
      </c>
      <c r="M1130" s="12">
        <f>(IF($E1130&lt;&gt;0,$M$2,IF($L1130&lt;&gt;0,$M$2,"")))</f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>F1131+G1131+H1131</f>
        <v>0</v>
      </c>
      <c r="F1131" s="158"/>
      <c r="G1131" s="159"/>
      <c r="H1131" s="1421"/>
      <c r="I1131" s="158"/>
      <c r="J1131" s="159"/>
      <c r="K1131" s="1421"/>
      <c r="L1131" s="296">
        <f>I1131+J1131+K1131</f>
        <v>0</v>
      </c>
      <c r="M1131" s="12">
        <f>(IF($E1131&lt;&gt;0,$M$2,IF($L1131&lt;&gt;0,$M$2,"")))</f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>F1132+G1132+H1132</f>
        <v>0</v>
      </c>
      <c r="F1132" s="173"/>
      <c r="G1132" s="174"/>
      <c r="H1132" s="1422"/>
      <c r="I1132" s="173"/>
      <c r="J1132" s="174"/>
      <c r="K1132" s="1422"/>
      <c r="L1132" s="288">
        <f>I1132+J1132+K1132</f>
        <v>0</v>
      </c>
      <c r="M1132" s="12">
        <f>(IF($E1132&lt;&gt;0,$M$2,IF($L1132&lt;&gt;0,$M$2,"")))</f>
      </c>
      <c r="N1132" s="13"/>
    </row>
    <row r="1133" spans="2:14" ht="15.75">
      <c r="B1133" s="273">
        <v>4300</v>
      </c>
      <c r="C1133" s="1840" t="s">
        <v>1677</v>
      </c>
      <c r="D1133" s="1841"/>
      <c r="E1133" s="311">
        <f>SUM(E1134:E1136)</f>
        <v>0</v>
      </c>
      <c r="F1133" s="275">
        <f>SUM(F1134:F1136)</f>
        <v>0</v>
      </c>
      <c r="G1133" s="276">
        <f>SUM(G1134:G1136)</f>
        <v>0</v>
      </c>
      <c r="H1133" s="277">
        <f>SUM(H1134:H1136)</f>
        <v>0</v>
      </c>
      <c r="I1133" s="275">
        <f>SUM(I1134:I1136)</f>
        <v>0</v>
      </c>
      <c r="J1133" s="276">
        <f>SUM(J1134:J1136)</f>
        <v>0</v>
      </c>
      <c r="K1133" s="277">
        <f>SUM(K1134:K1136)</f>
        <v>0</v>
      </c>
      <c r="L1133" s="311">
        <f>SUM(L1134:L1136)</f>
        <v>0</v>
      </c>
      <c r="M1133" s="12">
        <f>(IF($E1133&lt;&gt;0,$M$2,IF($L1133&lt;&gt;0,$M$2,"")))</f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>F1134+G1134+H1134</f>
        <v>0</v>
      </c>
      <c r="F1134" s="152"/>
      <c r="G1134" s="153"/>
      <c r="H1134" s="1419"/>
      <c r="I1134" s="152"/>
      <c r="J1134" s="153"/>
      <c r="K1134" s="1419"/>
      <c r="L1134" s="282">
        <f>I1134+J1134+K1134</f>
        <v>0</v>
      </c>
      <c r="M1134" s="12">
        <f>(IF($E1134&lt;&gt;0,$M$2,IF($L1134&lt;&gt;0,$M$2,"")))</f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>F1135+G1135+H1135</f>
        <v>0</v>
      </c>
      <c r="F1135" s="158"/>
      <c r="G1135" s="159"/>
      <c r="H1135" s="1421"/>
      <c r="I1135" s="158"/>
      <c r="J1135" s="159"/>
      <c r="K1135" s="1421"/>
      <c r="L1135" s="296">
        <f>I1135+J1135+K1135</f>
        <v>0</v>
      </c>
      <c r="M1135" s="12">
        <f>(IF($E1135&lt;&gt;0,$M$2,IF($L1135&lt;&gt;0,$M$2,"")))</f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>F1136+G1136+H1136</f>
        <v>0</v>
      </c>
      <c r="F1136" s="173"/>
      <c r="G1136" s="174"/>
      <c r="H1136" s="1422"/>
      <c r="I1136" s="173"/>
      <c r="J1136" s="174"/>
      <c r="K1136" s="1422"/>
      <c r="L1136" s="288">
        <f>I1136+J1136+K1136</f>
        <v>0</v>
      </c>
      <c r="M1136" s="12">
        <f>(IF($E1136&lt;&gt;0,$M$2,IF($L1136&lt;&gt;0,$M$2,"")))</f>
      </c>
      <c r="N1136" s="13"/>
    </row>
    <row r="1137" spans="2:14" ht="15.75">
      <c r="B1137" s="273">
        <v>4400</v>
      </c>
      <c r="C1137" s="1840" t="s">
        <v>1674</v>
      </c>
      <c r="D1137" s="1841"/>
      <c r="E1137" s="311">
        <f>F1137+G1137+H1137</f>
        <v>0</v>
      </c>
      <c r="F1137" s="1423"/>
      <c r="G1137" s="1424"/>
      <c r="H1137" s="1425"/>
      <c r="I1137" s="1423"/>
      <c r="J1137" s="1424"/>
      <c r="K1137" s="1425"/>
      <c r="L1137" s="311">
        <f>I1137+J1137+K1137</f>
        <v>0</v>
      </c>
      <c r="M1137" s="12">
        <f>(IF($E1137&lt;&gt;0,$M$2,IF($L1137&lt;&gt;0,$M$2,"")))</f>
      </c>
      <c r="N1137" s="13"/>
    </row>
    <row r="1138" spans="2:14" ht="15.75">
      <c r="B1138" s="273">
        <v>4500</v>
      </c>
      <c r="C1138" s="1840" t="s">
        <v>1675</v>
      </c>
      <c r="D1138" s="1841"/>
      <c r="E1138" s="311">
        <f>F1138+G1138+H1138</f>
        <v>0</v>
      </c>
      <c r="F1138" s="1423"/>
      <c r="G1138" s="1424"/>
      <c r="H1138" s="1425"/>
      <c r="I1138" s="1423"/>
      <c r="J1138" s="1424"/>
      <c r="K1138" s="1425"/>
      <c r="L1138" s="311">
        <f>I1138+J1138+K1138</f>
        <v>0</v>
      </c>
      <c r="M1138" s="12">
        <f>(IF($E1138&lt;&gt;0,$M$2,IF($L1138&lt;&gt;0,$M$2,"")))</f>
      </c>
      <c r="N1138" s="13"/>
    </row>
    <row r="1139" spans="2:14" ht="15.75">
      <c r="B1139" s="273">
        <v>4600</v>
      </c>
      <c r="C1139" s="1842" t="s">
        <v>250</v>
      </c>
      <c r="D1139" s="1843"/>
      <c r="E1139" s="311">
        <f>F1139+G1139+H1139</f>
        <v>0</v>
      </c>
      <c r="F1139" s="1423"/>
      <c r="G1139" s="1424"/>
      <c r="H1139" s="1425"/>
      <c r="I1139" s="1423"/>
      <c r="J1139" s="1424"/>
      <c r="K1139" s="1425"/>
      <c r="L1139" s="311">
        <f>I1139+J1139+K1139</f>
        <v>0</v>
      </c>
      <c r="M1139" s="12">
        <f>(IF($E1139&lt;&gt;0,$M$2,IF($L1139&lt;&gt;0,$M$2,"")))</f>
      </c>
      <c r="N1139" s="13"/>
    </row>
    <row r="1140" spans="2:14" ht="15.75">
      <c r="B1140" s="273">
        <v>4900</v>
      </c>
      <c r="C1140" s="1840" t="s">
        <v>276</v>
      </c>
      <c r="D1140" s="1841"/>
      <c r="E1140" s="311">
        <f>+E1141+E1142</f>
        <v>0</v>
      </c>
      <c r="F1140" s="275">
        <f>+F1141+F1142</f>
        <v>0</v>
      </c>
      <c r="G1140" s="276">
        <f>+G1141+G1142</f>
        <v>0</v>
      </c>
      <c r="H1140" s="277">
        <f>+H1141+H1142</f>
        <v>0</v>
      </c>
      <c r="I1140" s="275">
        <f>+I1141+I1142</f>
        <v>0</v>
      </c>
      <c r="J1140" s="276">
        <f>+J1141+J1142</f>
        <v>0</v>
      </c>
      <c r="K1140" s="277">
        <f>+K1141+K1142</f>
        <v>0</v>
      </c>
      <c r="L1140" s="311">
        <f>+L1141+L1142</f>
        <v>0</v>
      </c>
      <c r="M1140" s="12">
        <f>(IF($E1140&lt;&gt;0,$M$2,IF($L1140&lt;&gt;0,$M$2,"")))</f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>(IF($E1141&lt;&gt;0,$M$2,IF($L1141&lt;&gt;0,$M$2,"")))</f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>(IF($E1142&lt;&gt;0,$M$2,IF($L1142&lt;&gt;0,$M$2,"")))</f>
      </c>
      <c r="N1142" s="13"/>
    </row>
    <row r="1143" spans="2:14" ht="15.75">
      <c r="B1143" s="366">
        <v>5100</v>
      </c>
      <c r="C1143" s="1838" t="s">
        <v>251</v>
      </c>
      <c r="D1143" s="1839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>(IF($E1143&lt;&gt;0,$M$2,IF($L1143&lt;&gt;0,$M$2,"")))</f>
      </c>
      <c r="N1143" s="13"/>
    </row>
    <row r="1144" spans="2:14" ht="15.75">
      <c r="B1144" s="366">
        <v>5200</v>
      </c>
      <c r="C1144" s="1838" t="s">
        <v>252</v>
      </c>
      <c r="D1144" s="1839"/>
      <c r="E1144" s="311">
        <f>SUM(E1145:E1151)</f>
        <v>0</v>
      </c>
      <c r="F1144" s="275">
        <f>SUM(F1145:F1151)</f>
        <v>0</v>
      </c>
      <c r="G1144" s="276">
        <f>SUM(G1145:G1151)</f>
        <v>0</v>
      </c>
      <c r="H1144" s="277">
        <f>SUM(H1145:H1151)</f>
        <v>0</v>
      </c>
      <c r="I1144" s="275">
        <f>SUM(I1145:I1151)</f>
        <v>0</v>
      </c>
      <c r="J1144" s="276">
        <f>SUM(J1145:J1151)</f>
        <v>0</v>
      </c>
      <c r="K1144" s="277">
        <f>SUM(K1145:K1151)</f>
        <v>0</v>
      </c>
      <c r="L1144" s="311">
        <f>SUM(L1145:L1151)</f>
        <v>0</v>
      </c>
      <c r="M1144" s="12">
        <f>(IF($E1144&lt;&gt;0,$M$2,IF($L1144&lt;&gt;0,$M$2,"")))</f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>F1145+G1145+H1145</f>
        <v>0</v>
      </c>
      <c r="F1145" s="152"/>
      <c r="G1145" s="153"/>
      <c r="H1145" s="1419"/>
      <c r="I1145" s="152"/>
      <c r="J1145" s="153"/>
      <c r="K1145" s="1419"/>
      <c r="L1145" s="282">
        <f>I1145+J1145+K1145</f>
        <v>0</v>
      </c>
      <c r="M1145" s="12">
        <f>(IF($E1145&lt;&gt;0,$M$2,IF($L1145&lt;&gt;0,$M$2,"")))</f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>F1146+G1146+H1146</f>
        <v>0</v>
      </c>
      <c r="F1146" s="158"/>
      <c r="G1146" s="159"/>
      <c r="H1146" s="1421"/>
      <c r="I1146" s="158"/>
      <c r="J1146" s="159"/>
      <c r="K1146" s="1421"/>
      <c r="L1146" s="296">
        <f>I1146+J1146+K1146</f>
        <v>0</v>
      </c>
      <c r="M1146" s="12">
        <f>(IF($E1146&lt;&gt;0,$M$2,IF($L1146&lt;&gt;0,$M$2,"")))</f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>F1147+G1147+H1147</f>
        <v>0</v>
      </c>
      <c r="F1147" s="158"/>
      <c r="G1147" s="159"/>
      <c r="H1147" s="1421"/>
      <c r="I1147" s="158"/>
      <c r="J1147" s="159"/>
      <c r="K1147" s="1421"/>
      <c r="L1147" s="296">
        <f>I1147+J1147+K1147</f>
        <v>0</v>
      </c>
      <c r="M1147" s="12">
        <f>(IF($E1147&lt;&gt;0,$M$2,IF($L1147&lt;&gt;0,$M$2,"")))</f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>F1148+G1148+H1148</f>
        <v>0</v>
      </c>
      <c r="F1148" s="158"/>
      <c r="G1148" s="159"/>
      <c r="H1148" s="1421"/>
      <c r="I1148" s="158"/>
      <c r="J1148" s="159"/>
      <c r="K1148" s="1421"/>
      <c r="L1148" s="296">
        <f>I1148+J1148+K1148</f>
        <v>0</v>
      </c>
      <c r="M1148" s="12">
        <f>(IF($E1148&lt;&gt;0,$M$2,IF($L1148&lt;&gt;0,$M$2,"")))</f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>F1149+G1149+H1149</f>
        <v>0</v>
      </c>
      <c r="F1149" s="158"/>
      <c r="G1149" s="159"/>
      <c r="H1149" s="1421"/>
      <c r="I1149" s="158"/>
      <c r="J1149" s="159"/>
      <c r="K1149" s="1421"/>
      <c r="L1149" s="296">
        <f>I1149+J1149+K1149</f>
        <v>0</v>
      </c>
      <c r="M1149" s="12">
        <f>(IF($E1149&lt;&gt;0,$M$2,IF($L1149&lt;&gt;0,$M$2,"")))</f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>F1150+G1150+H1150</f>
        <v>0</v>
      </c>
      <c r="F1150" s="158"/>
      <c r="G1150" s="159"/>
      <c r="H1150" s="1421"/>
      <c r="I1150" s="158"/>
      <c r="J1150" s="159"/>
      <c r="K1150" s="1421"/>
      <c r="L1150" s="296">
        <f>I1150+J1150+K1150</f>
        <v>0</v>
      </c>
      <c r="M1150" s="12">
        <f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>F1151+G1151+H1151</f>
        <v>0</v>
      </c>
      <c r="F1151" s="173"/>
      <c r="G1151" s="174"/>
      <c r="H1151" s="1422"/>
      <c r="I1151" s="173"/>
      <c r="J1151" s="174"/>
      <c r="K1151" s="1422"/>
      <c r="L1151" s="288">
        <f>I1151+J1151+K1151</f>
        <v>0</v>
      </c>
      <c r="M1151" s="12">
        <f>(IF($E1151&lt;&gt;0,$M$2,IF($L1151&lt;&gt;0,$M$2,"")))</f>
      </c>
      <c r="N1151" s="13"/>
    </row>
    <row r="1152" spans="2:14" ht="15.75">
      <c r="B1152" s="366">
        <v>5300</v>
      </c>
      <c r="C1152" s="1838" t="s">
        <v>632</v>
      </c>
      <c r="D1152" s="1839"/>
      <c r="E1152" s="311">
        <f>SUM(E1153:E1154)</f>
        <v>0</v>
      </c>
      <c r="F1152" s="275">
        <f>SUM(F1153:F1154)</f>
        <v>0</v>
      </c>
      <c r="G1152" s="276">
        <f>SUM(G1153:G1154)</f>
        <v>0</v>
      </c>
      <c r="H1152" s="277">
        <f>SUM(H1153:H1154)</f>
        <v>0</v>
      </c>
      <c r="I1152" s="275">
        <f>SUM(I1153:I1154)</f>
        <v>0</v>
      </c>
      <c r="J1152" s="276">
        <f>SUM(J1153:J1154)</f>
        <v>0</v>
      </c>
      <c r="K1152" s="277">
        <f>SUM(K1153:K1154)</f>
        <v>0</v>
      </c>
      <c r="L1152" s="311">
        <f>SUM(L1153:L1154)</f>
        <v>0</v>
      </c>
      <c r="M1152" s="12">
        <f>(IF($E1152&lt;&gt;0,$M$2,IF($L1152&lt;&gt;0,$M$2,"")))</f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>(IF($E1153&lt;&gt;0,$M$2,IF($L1153&lt;&gt;0,$M$2,"")))</f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>(IF($E1154&lt;&gt;0,$M$2,IF($L1154&lt;&gt;0,$M$2,"")))</f>
      </c>
      <c r="N1154" s="13"/>
    </row>
    <row r="1155" spans="2:14" ht="15.75">
      <c r="B1155" s="366">
        <v>5400</v>
      </c>
      <c r="C1155" s="1838" t="s">
        <v>692</v>
      </c>
      <c r="D1155" s="1839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>(IF($E1155&lt;&gt;0,$M$2,IF($L1155&lt;&gt;0,$M$2,"")))</f>
      </c>
      <c r="N1155" s="13"/>
    </row>
    <row r="1156" spans="2:14" ht="15.75">
      <c r="B1156" s="273">
        <v>5500</v>
      </c>
      <c r="C1156" s="1840" t="s">
        <v>693</v>
      </c>
      <c r="D1156" s="1841"/>
      <c r="E1156" s="311">
        <f>SUM(E1157:E1160)</f>
        <v>0</v>
      </c>
      <c r="F1156" s="275">
        <f>SUM(F1157:F1160)</f>
        <v>0</v>
      </c>
      <c r="G1156" s="276">
        <f>SUM(G1157:G1160)</f>
        <v>0</v>
      </c>
      <c r="H1156" s="277">
        <f>SUM(H1157:H1160)</f>
        <v>0</v>
      </c>
      <c r="I1156" s="275">
        <f>SUM(I1157:I1160)</f>
        <v>0</v>
      </c>
      <c r="J1156" s="276">
        <f>SUM(J1157:J1160)</f>
        <v>0</v>
      </c>
      <c r="K1156" s="277">
        <f>SUM(K1157:K1160)</f>
        <v>0</v>
      </c>
      <c r="L1156" s="311">
        <f>SUM(L1157:L1160)</f>
        <v>0</v>
      </c>
      <c r="M1156" s="12">
        <f>(IF($E1156&lt;&gt;0,$M$2,IF($L1156&lt;&gt;0,$M$2,"")))</f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>(IF($E1157&lt;&gt;0,$M$2,IF($L1157&lt;&gt;0,$M$2,"")))</f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>(IF($E1158&lt;&gt;0,$M$2,IF($L1158&lt;&gt;0,$M$2,"")))</f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>(IF($E1159&lt;&gt;0,$M$2,IF($L1159&lt;&gt;0,$M$2,"")))</f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>(IF($E1160&lt;&gt;0,$M$2,IF($L1160&lt;&gt;0,$M$2,"")))</f>
      </c>
      <c r="N1160" s="13"/>
    </row>
    <row r="1161" spans="2:14" ht="15.75">
      <c r="B1161" s="366">
        <v>5700</v>
      </c>
      <c r="C1161" s="1833" t="s">
        <v>923</v>
      </c>
      <c r="D1161" s="1834"/>
      <c r="E1161" s="311">
        <f>SUM(E1162:E1164)</f>
        <v>0</v>
      </c>
      <c r="F1161" s="275">
        <f>SUM(F1162:F1164)</f>
        <v>0</v>
      </c>
      <c r="G1161" s="276">
        <f>SUM(G1162:G1164)</f>
        <v>0</v>
      </c>
      <c r="H1161" s="277">
        <f>SUM(H1162:H1164)</f>
        <v>0</v>
      </c>
      <c r="I1161" s="275">
        <f>SUM(I1162:I1164)</f>
        <v>0</v>
      </c>
      <c r="J1161" s="276">
        <f>SUM(J1162:J1164)</f>
        <v>0</v>
      </c>
      <c r="K1161" s="277">
        <f>SUM(K1162:K1164)</f>
        <v>0</v>
      </c>
      <c r="L1161" s="311">
        <f>SUM(L1162:L1164)</f>
        <v>0</v>
      </c>
      <c r="M1161" s="12">
        <f>(IF($E1161&lt;&gt;0,$M$2,IF($L1161&lt;&gt;0,$M$2,"")))</f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>(IF($E1162&lt;&gt;0,$M$2,IF($L1162&lt;&gt;0,$M$2,"")))</f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>(IF($E1163&lt;&gt;0,$M$2,IF($L1163&lt;&gt;0,$M$2,"")))</f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>(IF($E1164&lt;&gt;0,$M$2,IF($L1164&lt;&gt;0,$M$2,"")))</f>
      </c>
      <c r="N1164" s="13"/>
    </row>
    <row r="1165" spans="2:14" ht="15.75">
      <c r="B1165" s="583"/>
      <c r="C1165" s="1835" t="s">
        <v>701</v>
      </c>
      <c r="D1165" s="1836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>(IF($E1165&lt;&gt;0,$M$2,IF($L1165&lt;&gt;0,$M$2,"")))</f>
      </c>
      <c r="N1165" s="13"/>
    </row>
    <row r="1166" spans="2:14" ht="15.75">
      <c r="B1166" s="382">
        <v>98</v>
      </c>
      <c r="C1166" s="1835" t="s">
        <v>701</v>
      </c>
      <c r="D1166" s="1836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>(IF($E1166&lt;&gt;0,$M$2,IF($L1166&lt;&gt;0,$M$2,"")))</f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>(IF($E1167&lt;&gt;0,$M$2,IF($L1167&lt;&gt;0,$M$2,"")))</f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>(IF($E1168&lt;&gt;0,$M$2,IF($L1168&lt;&gt;0,$M$2,"")))</f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>(IF($E1169&lt;&gt;0,$M$2,IF($L1169&lt;&gt;0,$M$2,"")))</f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>SUM(E1054,E1057,E1063,E1071,E1072,E1090,E1094,E1100,E1103,E1104,E1105,E1106,E1107,E1116,E1123,E1124,E1125,E1126,E1133,E1137,E1138,E1139,E1140,E1143,E1144,E1152,E1155,E1156,E1161)+E1166</f>
        <v>244571</v>
      </c>
      <c r="F1170" s="397">
        <f>SUM(F1054,F1057,F1063,F1071,F1072,F1090,F1094,F1100,F1103,F1104,F1105,F1106,F1107,F1116,F1123,F1124,F1125,F1126,F1133,F1137,F1138,F1139,F1140,F1143,F1144,F1152,F1155,F1156,F1161)+F1166</f>
        <v>0</v>
      </c>
      <c r="G1170" s="398">
        <f>SUM(G1054,G1057,G1063,G1071,G1072,G1090,G1094,G1100,G1103,G1104,G1105,G1106,G1107,G1116,G1123,G1124,G1125,G1126,G1133,G1137,G1138,G1139,G1140,G1143,G1144,G1152,G1155,G1156,G1161)+G1166</f>
        <v>244571</v>
      </c>
      <c r="H1170" s="399">
        <f>SUM(H1054,H1057,H1063,H1071,H1072,H1090,H1094,H1100,H1103,H1104,H1105,H1106,H1107,H1116,H1123,H1124,H1125,H1126,H1133,H1137,H1138,H1139,H1140,H1143,H1144,H1152,H1155,H1156,H1161)+H1166</f>
        <v>0</v>
      </c>
      <c r="I1170" s="397">
        <f>SUM(I1054,I1057,I1063,I1071,I1072,I1090,I1094,I1100,I1103,I1104,I1105,I1106,I1107,I1116,I1123,I1124,I1125,I1126,I1133,I1137,I1138,I1139,I1140,I1143,I1144,I1152,I1155,I1156,I1161)+I1166</f>
        <v>0</v>
      </c>
      <c r="J1170" s="398">
        <f>SUM(J1054,J1057,J1063,J1071,J1072,J1090,J1094,J1100,J1103,J1104,J1105,J1106,J1107,J1116,J1123,J1124,J1125,J1126,J1133,J1137,J1138,J1139,J1140,J1143,J1144,J1152,J1155,J1156,J1161)+J1166</f>
        <v>46130</v>
      </c>
      <c r="K1170" s="399">
        <f>SUM(K1054,K1057,K1063,K1071,K1072,K1090,K1094,K1100,K1103,K1104,K1105,K1106,K1107,K1116,K1123,K1124,K1125,K1126,K1133,K1137,K1138,K1139,K1140,K1143,K1144,K1152,K1155,K1156,K1161)+K1166</f>
        <v>0</v>
      </c>
      <c r="L1170" s="396">
        <f>SUM(L1054,L1057,L1063,L1071,L1072,L1090,L1094,L1100,L1103,L1104,L1105,L1106,L1107,L1116,L1123,L1124,L1125,L1126,L1133,L1137,L1138,L1139,L1140,L1143,L1144,L1152,L1155,L1156,L1161)+L1166</f>
        <v>46130</v>
      </c>
      <c r="M1170" s="12">
        <f>(IF($E1170&lt;&gt;0,$M$2,IF($L1170&lt;&gt;0,$M$2,"")))</f>
        <v>1</v>
      </c>
      <c r="N1170" s="73" t="str">
        <f>LEFT(C1051,1)</f>
        <v>5</v>
      </c>
    </row>
    <row r="1171" spans="2:14" ht="15.75">
      <c r="B1171" s="79" t="s">
        <v>120</v>
      </c>
      <c r="C1171" s="1"/>
      <c r="L1171" s="6"/>
      <c r="M1171" s="7">
        <f>(IF($E1170&lt;&gt;0,$M$2,IF($L1170&lt;&gt;0,$M$2,"")))</f>
        <v>1</v>
      </c>
      <c r="N1171" s="8"/>
    </row>
    <row r="1172" spans="2:14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  <c r="N1172" s="8"/>
    </row>
    <row r="1173" spans="2:13" ht="15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5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</sheetData>
  <sheetProtection password="81B0" sheet="1" objects="1" scenarios="1"/>
  <mergeCells count="24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C965:D965"/>
    <mergeCell ref="C987:D987"/>
    <mergeCell ref="C994:D994"/>
    <mergeCell ref="C998:D998"/>
    <mergeCell ref="C999:D999"/>
    <mergeCell ref="C1000:D1000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  <mergeCell ref="C1104:D1104"/>
    <mergeCell ref="C1126:D1126"/>
    <mergeCell ref="C1133:D1133"/>
    <mergeCell ref="C1137:D1137"/>
    <mergeCell ref="C1138:D1138"/>
    <mergeCell ref="C1139:D1139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2048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2071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25">
        <f>$B$7</f>
        <v>0</v>
      </c>
      <c r="J14" s="1826"/>
      <c r="K14" s="182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7">
        <f>$B$9</f>
        <v>0</v>
      </c>
      <c r="J16" s="1818"/>
      <c r="K16" s="181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6">
        <f>$B$12</f>
        <v>0</v>
      </c>
      <c r="J19" s="1877"/>
      <c r="K19" s="1878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61" t="s">
        <v>2032</v>
      </c>
      <c r="M23" s="1862"/>
      <c r="N23" s="1862"/>
      <c r="O23" s="1863"/>
      <c r="P23" s="1870" t="s">
        <v>2033</v>
      </c>
      <c r="Q23" s="1871"/>
      <c r="R23" s="1871"/>
      <c r="S23" s="187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0" t="s">
        <v>751</v>
      </c>
      <c r="K30" s="185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46" t="s">
        <v>754</v>
      </c>
      <c r="K33" s="184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48" t="s">
        <v>195</v>
      </c>
      <c r="K39" s="184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44" t="s">
        <v>200</v>
      </c>
      <c r="K47" s="1845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46" t="s">
        <v>201</v>
      </c>
      <c r="K48" s="184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40" t="s">
        <v>275</v>
      </c>
      <c r="K66" s="184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40" t="s">
        <v>729</v>
      </c>
      <c r="K70" s="184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40" t="s">
        <v>220</v>
      </c>
      <c r="K76" s="184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40" t="s">
        <v>222</v>
      </c>
      <c r="K79" s="1841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42" t="s">
        <v>223</v>
      </c>
      <c r="K80" s="184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42" t="s">
        <v>224</v>
      </c>
      <c r="K81" s="184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42" t="s">
        <v>1676</v>
      </c>
      <c r="K82" s="184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40" t="s">
        <v>225</v>
      </c>
      <c r="K83" s="184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40" t="s">
        <v>237</v>
      </c>
      <c r="K99" s="1841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40" t="s">
        <v>238</v>
      </c>
      <c r="K100" s="1841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40" t="s">
        <v>239</v>
      </c>
      <c r="K101" s="1841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40" t="s">
        <v>240</v>
      </c>
      <c r="K102" s="184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40" t="s">
        <v>1677</v>
      </c>
      <c r="K109" s="184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40" t="s">
        <v>1674</v>
      </c>
      <c r="K113" s="1841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40" t="s">
        <v>1675</v>
      </c>
      <c r="K114" s="1841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42" t="s">
        <v>250</v>
      </c>
      <c r="K115" s="184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40" t="s">
        <v>276</v>
      </c>
      <c r="K116" s="184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8" t="s">
        <v>251</v>
      </c>
      <c r="K119" s="1839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8" t="s">
        <v>252</v>
      </c>
      <c r="K120" s="183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8" t="s">
        <v>632</v>
      </c>
      <c r="K128" s="183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8" t="s">
        <v>692</v>
      </c>
      <c r="K131" s="1839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40" t="s">
        <v>693</v>
      </c>
      <c r="K132" s="184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3" t="s">
        <v>923</v>
      </c>
      <c r="K137" s="183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5" t="s">
        <v>701</v>
      </c>
      <c r="K141" s="1836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5" t="s">
        <v>701</v>
      </c>
      <c r="K142" s="1836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2018-03-07T15:40:11Z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