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1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<sst xmlns="http://schemas.openxmlformats.org/spreadsheetml/2006/main" count="1629" uniqueCount="1052">
  <si>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</si>
  <si>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</si>
  <si>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</si>
  <si>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</si>
  <si>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</si>
  <si>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</si>
  <si>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</si>
  <si>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</si>
  <si>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</si>
  <si>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</si>
  <si>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</si>
  <si>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</si>
  <si>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</si>
  <si>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</si>
  <si>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</si>
  <si>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</si>
  <si>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</si>
  <si>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</si>
  <si>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</si>
  <si>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</si>
  <si>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</si>
  <si>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</si>
  <si>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</si>
  <si>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</si>
  <si>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</si>
  <si>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 xml:space="preserve"> наименование на разпоредителя с бюджетни кредити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</si>
  <si>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</si>
  <si>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</si>
  <si>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</si>
  <si>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</si>
  <si>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</si>
  <si>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</si>
  <si>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</si>
  <si>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</si>
  <si>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</si>
  <si>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</si>
  <si>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</si>
  <si>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</si>
  <si>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</si>
  <si>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</si>
  <si>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</si>
  <si>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</si>
  <si>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</si>
  <si>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</si>
  <si>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</si>
  <si>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</si>
  <si>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</si>
  <si>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</si>
  <si>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</si>
  <si>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</si>
  <si>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</si>
  <si>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</si>
  <si>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</si>
  <si>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</si>
  <si>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</si>
  <si>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</si>
  <si>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</si>
  <si>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</si>
  <si>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</si>
  <si>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</si>
  <si>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</si>
  <si>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</si>
  <si>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</si>
  <si>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</si>
  <si>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</si>
  <si>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</si>
  <si>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</si>
  <si>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</si>
  <si>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</si>
  <si>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</si>
  <si>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</si>
  <si>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</si>
  <si>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</si>
  <si>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</si>
  <si>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</si>
  <si>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</si>
  <si>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</si>
  <si>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</si>
  <si>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</si>
  <si>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</si>
  <si>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</si>
  <si>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</si>
  <si>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</si>
  <si>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</si>
  <si>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</si>
  <si>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</si>
  <si>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</si>
  <si>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</si>
  <si>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</si>
  <si>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</si>
  <si>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</si>
  <si>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</si>
  <si>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</si>
  <si>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</si>
  <si>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</si>
  <si>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</si>
  <si>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</si>
  <si>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</si>
  <si>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</si>
  <si>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</si>
  <si>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</si>
  <si>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</si>
  <si>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</si>
  <si>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</si>
  <si>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</si>
  <si>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</si>
  <si>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</si>
  <si>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</si>
  <si>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</si>
  <si>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</si>
  <si>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</si>
  <si>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</si>
  <si>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</si>
  <si>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</si>
  <si>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</si>
  <si>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</si>
  <si>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</si>
  <si>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</si>
  <si>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</si>
  <si>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</si>
  <si>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</si>
  <si>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</si>
  <si>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</si>
  <si>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</si>
  <si>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</si>
  <si>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</si>
  <si>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</si>
  <si>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</si>
  <si>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</si>
  <si>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</si>
  <si>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</si>
  <si>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</si>
  <si>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</si>
  <si>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</si>
  <si>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</si>
  <si>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</si>
  <si>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</si>
  <si>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</si>
  <si>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</si>
  <si>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</si>
  <si>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</si>
  <si>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</si>
  <si>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</si>
  <si>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</si>
  <si>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</si>
  <si>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</si>
  <si>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</si>
  <si>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</si>
  <si>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</si>
  <si>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</si>
  <si>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</si>
  <si>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</si>
  <si>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</si>
  <si>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</si>
  <si>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</si>
  <si>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</si>
  <si>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</si>
  <si>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</si>
  <si>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</si>
  <si>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</si>
  <si>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</si>
  <si>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</si>
  <si>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</si>
  <si>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</si>
  <si>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</si>
  <si>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</si>
  <si>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</si>
  <si>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</si>
  <si>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</si>
  <si>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</si>
  <si>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</si>
  <si>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</si>
  <si>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</si>
  <si>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</si>
  <si>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</si>
  <si>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</si>
  <si>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</si>
  <si>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</si>
  <si>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</si>
  <si>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</si>
  <si>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</si>
  <si>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</si>
  <si>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</si>
  <si>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</si>
  <si>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</si>
  <si>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</si>
  <si>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</si>
  <si>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</si>
  <si>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</si>
  <si>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</si>
  <si>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</si>
  <si>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</si>
  <si>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</si>
  <si>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</si>
  <si>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</si>
  <si>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</si>
  <si>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</si>
  <si>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</si>
  <si>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</si>
  <si>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</si>
  <si>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</si>
  <si>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</si>
  <si>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</si>
  <si>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</si>
  <si>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</si>
  <si>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</si>
  <si>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</si>
  <si>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</si>
  <si>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</si>
  <si>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</si>
  <si>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</si>
  <si>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</si>
  <si>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</si>
  <si>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</si>
  <si>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</si>
  <si>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</si>
  <si>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</si>
  <si>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</si>
  <si>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</si>
  <si>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</si>
  <si>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</si>
  <si>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</si>
  <si>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</si>
  <si>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</si>
  <si>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</si>
  <si>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</si>
  <si>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</si>
  <si>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</si>
  <si>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</si>
  <si>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</si>
  <si>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</si>
  <si>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</si>
  <si>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</si>
  <si>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</si>
  <si>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</si>
  <si>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</si>
  <si>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</si>
  <si>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</si>
  <si>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</si>
  <si>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</si>
  <si>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</si>
  <si>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</si>
  <si>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</si>
  <si>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</si>
  <si>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</si>
  <si>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</si>
  <si>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</si>
  <si>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</si>
  <si>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</si>
  <si>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</si>
  <si>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</si>
  <si>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</si>
  <si>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</si>
  <si>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</si>
  <si>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</si>
  <si>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</si>
  <si>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</si>
  <si>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</si>
  <si>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</si>
  <si>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</si>
  <si>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</si>
  <si>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</si>
  <si>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</si>
  <si>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</si>
  <si>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</si>
  <si>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</si>
  <si>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</si>
  <si>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</si>
  <si>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</si>
  <si>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</si>
  <si>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</si>
  <si>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</si>
  <si>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</si>
  <si>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</si>
  <si>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</si>
  <si>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</si>
  <si>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</si>
  <si>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</si>
  <si>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</si>
  <si>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</si>
  <si>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</si>
  <si>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</si>
  <si>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</si>
  <si>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</si>
  <si>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</si>
  <si>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</si>
  <si>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</si>
  <si>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</si>
  <si>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</si>
  <si>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</si>
  <si>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</si>
  <si>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</si>
  <si>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</si>
  <si>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</si>
  <si>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</si>
  <si>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</si>
  <si>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</si>
  <si>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</si>
  <si>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</si>
  <si>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</si>
  <si>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</si>
  <si>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</si>
  <si>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</si>
  <si>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</si>
  <si>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</si>
  <si>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</si>
  <si>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</si>
  <si>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</si>
  <si>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</si>
  <si>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</si>
  <si>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</si>
  <si>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</si>
  <si>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</si>
  <si>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</si>
  <si>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</si>
  <si>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</si>
  <si>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</si>
  <si>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</si>
  <si>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</si>
  <si>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</si>
  <si>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</si>
  <si>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</si>
  <si>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</si>
  <si>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</si>
  <si>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</si>
  <si>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</si>
  <si>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</si>
  <si>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</si>
  <si>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</si>
  <si>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</si>
  <si>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</si>
  <si>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</si>
  <si>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</si>
  <si>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</si>
  <si>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</si>
  <si>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</si>
  <si>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</si>
  <si>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</si>
  <si>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</si>
  <si>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</si>
  <si>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</si>
  <si>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</si>
  <si>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</si>
  <si>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</si>
  <si>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</si>
  <si>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</si>
  <si>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</si>
  <si>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</si>
  <si>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</si>
  <si>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</si>
  <si>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</si>
  <si>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</si>
  <si>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</si>
  <si>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</si>
  <si>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</si>
  <si>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</si>
  <si>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</si>
  <si>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</si>
  <si>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</si>
  <si>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</si>
  <si>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</si>
  <si>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</si>
  <si>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</si>
  <si>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</si>
  <si>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</si>
  <si>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</si>
  <si>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</si>
  <si>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</si>
  <si>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</si>
  <si>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</si>
  <si>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</si>
  <si>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</si>
  <si>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</si>
  <si>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</si>
  <si>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</si>
  <si>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</si>
  <si>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</si>
  <si>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</si>
  <si>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</si>
  <si>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</si>
  <si>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</si>
  <si>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</si>
  <si>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</si>
  <si>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</si>
  <si>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</si>
  <si>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</si>
  <si>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</si>
  <si>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</si>
  <si>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</si>
  <si>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</si>
  <si>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</si>
  <si>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</si>
  <si>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</si>
  <si>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</si>
  <si>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</si>
  <si>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</si>
  <si>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</si>
  <si>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</si>
  <si>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</si>
  <si>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</si>
  <si>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</si>
  <si>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</si>
  <si>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</si>
  <si>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</si>
  <si>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</si>
  <si>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</si>
  <si>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</si>
  <si>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</si>
  <si>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</si>
  <si>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</si>
  <si>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</si>
  <si>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</si>
  <si>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</si>
  <si>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</si>
  <si>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</si>
  <si>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</si>
  <si>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</si>
  <si>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</si>
  <si>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</si>
  <si>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</si>
  <si>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</si>
  <si>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</si>
  <si>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</si>
  <si>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</si>
  <si>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</si>
  <si>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</si>
  <si>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</si>
  <si>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</si>
  <si>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</si>
  <si>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</si>
  <si>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</si>
  <si>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</si>
  <si>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</si>
  <si>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</si>
  <si>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</si>
  <si>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</si>
  <si>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</si>
  <si>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</si>
  <si>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</si>
  <si>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</si>
  <si>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</si>
  <si>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</si>
  <si>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</si>
  <si>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</si>
  <si>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</si>
  <si>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</si>
  <si>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</si>
  <si>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</si>
  <si>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</si>
  <si>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</si>
  <si>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</si>
  <si>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</si>
  <si>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</si>
  <si>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</si>
  <si>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</si>
  <si>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</si>
  <si>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</si>
  <si>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</si>
  <si>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</si>
  <si>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</si>
  <si>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</si>
  <si>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</si>
  <si>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</si>
  <si>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</si>
  <si>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</si>
  <si>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</si>
  <si>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</si>
  <si>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</si>
  <si>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</si>
  <si>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</si>
  <si>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</si>
  <si>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</si>
  <si>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</si>
  <si>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</si>
  <si>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</si>
  <si>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</si>
  <si>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</si>
  <si>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</si>
  <si>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</si>
  <si>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</si>
  <si>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</si>
  <si>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</si>
  <si>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</si>
  <si>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</si>
  <si>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</si>
  <si>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</si>
  <si>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</si>
  <si>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</si>
  <si>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</si>
  <si>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</si>
  <si>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</si>
  <si>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</si>
  <si>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</si>
  <si>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</si>
  <si>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</si>
  <si>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</si>
  <si>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</si>
  <si>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</si>
  <si>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</si>
  <si>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</si>
  <si>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</si>
  <si>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</si>
  <si>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</si>
  <si>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</si>
  <si>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</si>
  <si>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</si>
  <si>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</si>
  <si>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</si>
  <si>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</si>
  <si>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</si>
  <si>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</si>
  <si>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</si>
  <si>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</si>
  <si>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</si>
  <si>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</si>
  <si>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</si>
  <si>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</si>
  <si>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</si>
  <si>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</si>
  <si>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</si>
  <si>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</si>
  <si>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</si>
  <si>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</si>
  <si>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</si>
  <si>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</si>
  <si>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</si>
  <si>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</si>
  <si>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</si>
  <si>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</si>
  <si>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</si>
  <si>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</si>
  <si>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</si>
  <si>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</si>
  <si>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</si>
  <si>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</si>
  <si>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</si>
  <si>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</si>
  <si>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</si>
  <si>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</si>
  <si>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</si>
  <si>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</si>
  <si>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</si>
  <si>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</si>
  <si>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</si>
  <si>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</si>
  <si>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</si>
  <si>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</si>
  <si>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</si>
  <si>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</si>
  <si>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</si>
  <si>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</si>
  <si>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</si>
  <si>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</si>
  <si>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</si>
  <si>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</si>
  <si>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</si>
  <si>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</si>
  <si>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</si>
  <si>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</si>
  <si>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</si>
  <si>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</si>
  <si>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</si>
  <si>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</si>
  <si>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</si>
  <si>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</si>
  <si>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</si>
  <si>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</si>
  <si>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</si>
  <si>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</si>
  <si>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</si>
  <si>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</si>
  <si>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</si>
  <si>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</si>
  <si>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</si>
  <si>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</si>
  <si>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</si>
  <si>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</si>
  <si>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</si>
  <si>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</si>
  <si>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</si>
  <si>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</si>
  <si>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</si>
  <si>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</si>
  <si>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</si>
  <si>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</si>
  <si>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</si>
  <si>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</si>
  <si>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</si>
  <si>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</si>
  <si>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</si>
  <si>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</si>
  <si>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</si>
  <si>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</si>
  <si>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</si>
  <si>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</si>
  <si>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</si>
  <si>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</si>
  <si>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</si>
  <si>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</si>
  <si>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</si>
  <si>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</si>
  <si>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</si>
  <si>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</si>
  <si>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</si>
  <si>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</si>
  <si>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</si>
  <si>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</si>
  <si>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</si>
  <si>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</si>
  <si>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</si>
  <si>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</si>
  <si>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</si>
  <si>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</si>
  <si>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</si>
  <si>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</si>
  <si>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</si>
  <si>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</si>
  <si>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</si>
  <si>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</si>
  <si>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</si>
  <si>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</si>
  <si>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</si>
  <si>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</si>
  <si>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</si>
  <si>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</si>
  <si>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</si>
  <si>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</si>
  <si>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</si>
  <si>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</si>
  <si>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</si>
  <si>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</si>
  <si>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</si>
  <si>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</si>
  <si>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</si>
  <si>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</si>
  <si>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</si>
  <si>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</si>
  <si>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</si>
  <si>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</si>
  <si>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</si>
  <si>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</si>
  <si>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</si>
  <si>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</si>
  <si>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</si>
  <si>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</si>
  <si>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</si>
  <si>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</si>
  <si>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</si>
  <si>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</si>
  <si>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</si>
  <si>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</si>
  <si>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</si>
  <si>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</si>
  <si>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</si>
  <si>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</si>
  <si>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</si>
  <si>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</si>
  <si>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</si>
  <si>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</si>
  <si>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</si>
  <si>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</si>
  <si>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</si>
  <si>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</si>
  <si>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</si>
  <si>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</si>
  <si>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</si>
  <si>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</si>
  <si>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</si>
  <si>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</si>
  <si>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</si>
  <si>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</si>
  <si>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</si>
  <si>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</si>
  <si>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</si>
  <si>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</si>
  <si>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</si>
  <si>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</si>
  <si>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</si>
  <si>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</si>
  <si>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</si>
  <si>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</si>
  <si>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</si>
  <si>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</si>
  <si>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</si>
  <si>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</si>
  <si>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</si>
  <si>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</si>
  <si>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</si>
  <si>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</si>
  <si>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</si>
  <si>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</si>
  <si>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</si>
  <si>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</si>
  <si>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</si>
  <si>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</si>
  <si>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</si>
  <si>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</si>
  <si>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</si>
  <si>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</si>
  <si>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</si>
  <si>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</si>
  <si>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</si>
  <si>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</si>
  <si>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</si>
  <si>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</si>
  <si>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</si>
  <si>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</si>
  <si>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</si>
  <si>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</si>
  <si>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</si>
  <si>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</si>
  <si>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</si>
  <si>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</si>
  <si>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</si>
  <si>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</si>
  <si>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</si>
  <si>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</si>
  <si>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</si>
  <si>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</si>
  <si>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</si>
  <si>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 ЗА  КАСОВОТО  ИЗПЪЛНЕНИЕ  НА  ИБСФ
ПО ПЪЛНА ЕДИННА БЮДЖЕТНА КЛАСИФИКАЦИЯ</t>
  </si>
  <si>
    <t xml:space="preserve">                                                                                 Т  Р  И  М  Е  С  Е  Ч  Е  Н       О  Т  Ч  Е  Т</t>
  </si>
  <si>
    <t xml:space="preserve">                                КАСОВОТО   ИЗПЪЛНЕНИЕ   НА  ИЗВЪНБЮДЖЕТНИТЕ    СМЕТКИ / ФОНДОВЕ</t>
  </si>
  <si>
    <t>Консолидирани извънбюджетни сметки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</si>
  <si>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</si>
  <si>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</si>
  <si>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</si>
  <si>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</si>
  <si>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</si>
  <si>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</si>
  <si>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</si>
  <si>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</si>
  <si>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</si>
  <si>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</si>
  <si>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</si>
  <si>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</si>
  <si>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</si>
  <si>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</si>
  <si>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</si>
  <si>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</si>
  <si>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</si>
  <si>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</si>
  <si>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</si>
  <si>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</si>
  <si>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</si>
  <si>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</si>
  <si>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</si>
  <si>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</si>
  <si>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</si>
  <si>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</si>
  <si>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</si>
  <si>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</si>
  <si>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</si>
  <si>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</si>
  <si>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</si>
  <si>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</si>
  <si>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</si>
  <si>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</si>
  <si>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</si>
  <si>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</si>
  <si>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</si>
  <si>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</si>
  <si>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</si>
  <si>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</si>
  <si>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</si>
  <si>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</si>
  <si>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</si>
  <si>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</si>
  <si>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</si>
  <si>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</si>
  <si>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</si>
  <si>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</si>
  <si>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</si>
  <si>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</si>
  <si>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</si>
  <si>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</si>
  <si>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</si>
  <si>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</si>
  <si>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</si>
  <si>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</si>
  <si>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</si>
  <si>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</si>
  <si>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</si>
  <si>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</si>
  <si>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</si>
  <si>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</si>
  <si>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</si>
  <si>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</si>
  <si>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</si>
  <si>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</si>
  <si>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</si>
  <si>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</si>
  <si>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</si>
  <si>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</si>
  <si>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</si>
  <si>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</si>
  <si>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</si>
  <si>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</si>
  <si>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</si>
  <si>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</si>
  <si>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</si>
  <si>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</si>
  <si>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</si>
  <si>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</si>
  <si>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</si>
  <si>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</si>
  <si>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</si>
  <si>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</si>
  <si>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</si>
  <si>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</si>
  <si>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</si>
  <si>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</si>
  <si>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</si>
  <si>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</si>
  <si>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</si>
  <si>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</si>
  <si>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</si>
  <si>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</si>
  <si>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</si>
  <si>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</si>
  <si>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</si>
  <si>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</si>
  <si>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</si>
  <si>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</si>
  <si>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</si>
  <si>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</si>
  <si>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</si>
  <si>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</si>
  <si>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</si>
  <si>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</si>
  <si>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</si>
  <si>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</si>
  <si>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</si>
  <si>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</si>
  <si>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</si>
  <si>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</si>
  <si>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</si>
  <si>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</si>
  <si>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</si>
  <si>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</si>
  <si>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</si>
  <si>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</si>
  <si>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</si>
  <si>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</si>
  <si>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</si>
  <si>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</si>
  <si>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</si>
  <si>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</si>
  <si>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</si>
  <si>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</si>
  <si>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</si>
  <si>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</si>
  <si>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</si>
  <si>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</si>
  <si>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</si>
  <si>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</si>
  <si>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</si>
  <si>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</si>
  <si>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</si>
  <si>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</si>
  <si>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</si>
  <si>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</si>
  <si>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</si>
  <si>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</si>
  <si>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</si>
  <si>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</si>
  <si>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</si>
  <si>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</si>
  <si>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</si>
  <si>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</si>
  <si>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</si>
  <si>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</si>
  <si>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</si>
  <si>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</si>
  <si>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</si>
  <si>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</si>
  <si>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</si>
  <si>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</si>
  <si>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</si>
  <si>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</si>
  <si>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</si>
  <si>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</si>
  <si>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</si>
  <si>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</si>
  <si>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</si>
  <si>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</si>
  <si>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</si>
  <si>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</si>
  <si>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</si>
  <si>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</si>
  <si>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</si>
  <si>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</si>
  <si>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</si>
  <si>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</si>
  <si>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b581</t>
  </si>
  <si>
    <t>c767</t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</si>
  <si>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</si>
  <si>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</si>
  <si>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</si>
  <si>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</si>
  <si>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</si>
  <si>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</si>
  <si>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</si>
  <si>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</si>
  <si>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</si>
  <si>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</si>
  <si>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</si>
  <si>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</si>
  <si>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</si>
  <si>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</si>
  <si>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</si>
  <si>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</si>
  <si>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</si>
  <si>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</si>
  <si>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</si>
  <si>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</si>
  <si>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</si>
  <si>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</si>
  <si>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</si>
  <si>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</si>
  <si>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</si>
  <si>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</si>
  <si>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</si>
  <si>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</si>
  <si>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</si>
  <si>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</si>
  <si>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</si>
  <si>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</si>
  <si>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</si>
  <si>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</si>
  <si>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</si>
  <si>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</si>
  <si>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</si>
  <si>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</si>
  <si>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</si>
  <si>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</si>
  <si>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</si>
  <si>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</si>
  <si>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</si>
  <si>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</si>
  <si>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</si>
  <si>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</si>
  <si>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</si>
  <si>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</si>
  <si>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</si>
  <si>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</si>
  <si>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</si>
  <si>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</si>
  <si>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</si>
  <si>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</si>
  <si>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</si>
  <si>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</si>
  <si>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</si>
  <si>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</si>
  <si>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</si>
  <si>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</si>
  <si>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</si>
  <si>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</si>
  <si>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</si>
  <si>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</si>
  <si>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</si>
  <si>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</si>
  <si>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</si>
  <si>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</si>
  <si>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</si>
  <si>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</si>
  <si>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</si>
  <si>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</si>
  <si>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</si>
  <si>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</si>
  <si>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</si>
  <si>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</si>
  <si>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</si>
  <si>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</si>
  <si>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</si>
  <si>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</si>
  <si>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</si>
  <si>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</si>
  <si>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</si>
  <si>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</si>
  <si>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</si>
  <si>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</si>
  <si>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</si>
  <si>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</si>
  <si>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</si>
  <si>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</si>
  <si>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</si>
  <si>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</si>
  <si>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</si>
  <si>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</si>
  <si>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</si>
  <si>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</si>
  <si>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</si>
  <si>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</si>
  <si>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</si>
  <si>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</si>
  <si>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</si>
  <si>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</si>
  <si>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</si>
  <si>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</si>
  <si>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</si>
  <si>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</si>
  <si>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</si>
  <si>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</si>
  <si>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</si>
  <si>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</si>
  <si>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</si>
  <si>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</si>
  <si>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</si>
  <si>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</si>
  <si>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</si>
  <si>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</si>
  <si>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</si>
  <si>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</si>
  <si>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</si>
  <si>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</si>
  <si>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</si>
  <si>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</si>
  <si>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</si>
  <si>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</si>
  <si>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</si>
  <si>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</si>
  <si>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</si>
  <si>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</si>
  <si>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</si>
  <si>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</si>
  <si>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</si>
  <si>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</si>
  <si>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</si>
  <si>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</si>
  <si>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</si>
  <si>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</si>
  <si>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</si>
  <si>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</si>
  <si>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</si>
  <si>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</si>
  <si>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</si>
  <si>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</si>
  <si>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</si>
  <si>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</si>
  <si>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</si>
  <si>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</si>
  <si>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</si>
  <si>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</si>
  <si>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</si>
  <si>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</si>
  <si>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</si>
  <si>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t>7607</t>
  </si>
  <si>
    <t>ОБЩИНА СИМЕОНОВГРАД</t>
  </si>
  <si>
    <t xml:space="preserve">                      (А.Трифонова)</t>
  </si>
  <si>
    <t xml:space="preserve">                      (П.Стайков)</t>
  </si>
  <si>
    <t>Община СИМЕОНОВГРАД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</si>
</sst>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strike/>
      <sz val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1" fillId="27" borderId="2" applyNumberFormat="0" applyAlignment="0" applyProtection="0"/>
    <xf numFmtId="0" fontId="112" fillId="28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7" fillId="29" borderId="6" applyNumberFormat="0" applyAlignment="0" applyProtection="0"/>
    <xf numFmtId="0" fontId="118" fillId="29" borderId="2" applyNumberFormat="0" applyAlignment="0" applyProtection="0"/>
    <xf numFmtId="0" fontId="119" fillId="30" borderId="7" applyNumberFormat="0" applyAlignment="0" applyProtection="0"/>
    <xf numFmtId="0" fontId="120" fillId="31" borderId="0" applyNumberFormat="0" applyBorder="0" applyAlignment="0" applyProtection="0"/>
    <xf numFmtId="0" fontId="121" fillId="32" borderId="0" applyNumberFormat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4" fillId="0" borderId="8" applyNumberFormat="0" applyFill="0" applyAlignment="0" applyProtection="0"/>
    <xf numFmtId="0" fontId="125" fillId="0" borderId="9" applyNumberFormat="0" applyFill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54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35" applyFont="1" applyFill="1" applyBorder="1" applyAlignment="1">
      <alignment horizontal="left" vertical="center" wrapText="1"/>
      <protection/>
    </xf>
    <xf numFmtId="0" fontId="20" fillId="0" borderId="30" xfId="35" applyFont="1" applyFill="1" applyBorder="1" applyAlignment="1">
      <alignment horizontal="center" vertical="center" wrapText="1"/>
      <protection/>
    </xf>
    <xf numFmtId="0" fontId="18" fillId="0" borderId="30" xfId="35" applyFont="1" applyFill="1" applyBorder="1" applyAlignment="1">
      <alignment horizontal="center" vertical="center" wrapText="1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 quotePrefix="1">
      <alignment horizontal="right" vertical="center"/>
      <protection/>
    </xf>
    <xf numFmtId="216" fontId="21" fillId="0" borderId="37" xfId="35" applyNumberFormat="1" applyFont="1" applyFill="1" applyBorder="1" applyAlignment="1" quotePrefix="1">
      <alignment horizontal="right" vertical="center"/>
      <protection/>
    </xf>
    <xf numFmtId="0" fontId="15" fillId="0" borderId="38" xfId="35" applyFont="1" applyFill="1" applyBorder="1" applyAlignment="1">
      <alignment horizontal="left" vertical="center" wrapText="1"/>
      <protection/>
    </xf>
    <xf numFmtId="0" fontId="15" fillId="0" borderId="0" xfId="35" applyFont="1" applyFill="1" applyBorder="1" applyAlignment="1">
      <alignment horizontal="left" vertical="center" wrapText="1"/>
      <protection/>
    </xf>
    <xf numFmtId="216" fontId="19" fillId="0" borderId="19" xfId="35" applyNumberFormat="1" applyFont="1" applyFill="1" applyBorder="1" applyAlignment="1" quotePrefix="1">
      <alignment horizontal="right" vertical="center"/>
      <protection/>
    </xf>
    <xf numFmtId="0" fontId="15" fillId="0" borderId="19" xfId="35" applyFont="1" applyFill="1" applyBorder="1" applyAlignment="1">
      <alignment horizontal="right" vertical="center"/>
      <protection/>
    </xf>
    <xf numFmtId="0" fontId="15" fillId="0" borderId="24" xfId="35" applyFont="1" applyFill="1" applyBorder="1" applyAlignment="1">
      <alignment horizontal="left" vertical="center" wrapText="1"/>
      <protection/>
    </xf>
    <xf numFmtId="216" fontId="21" fillId="0" borderId="39" xfId="35" applyNumberFormat="1" applyFont="1" applyFill="1" applyBorder="1" applyAlignment="1" quotePrefix="1">
      <alignment horizontal="right" vertical="center"/>
      <protection/>
    </xf>
    <xf numFmtId="216" fontId="18" fillId="0" borderId="19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 quotePrefix="1">
      <alignment horizontal="center" vertical="center"/>
      <protection/>
    </xf>
    <xf numFmtId="0" fontId="18" fillId="0" borderId="0" xfId="35" applyFont="1" applyFill="1" applyBorder="1" applyAlignment="1" quotePrefix="1">
      <alignment horizontal="center" vertical="center" wrapText="1"/>
      <protection/>
    </xf>
    <xf numFmtId="216" fontId="21" fillId="0" borderId="40" xfId="35" applyNumberFormat="1" applyFont="1" applyFill="1" applyBorder="1" applyAlignment="1" quotePrefix="1">
      <alignment horizontal="right" vertical="center"/>
      <protection/>
    </xf>
    <xf numFmtId="0" fontId="15" fillId="0" borderId="0" xfId="35" applyFont="1" applyFill="1" applyBorder="1" applyAlignment="1">
      <alignment vertical="center" wrapText="1"/>
      <protection/>
    </xf>
    <xf numFmtId="0" fontId="15" fillId="0" borderId="24" xfId="35" applyFont="1" applyFill="1" applyBorder="1" applyAlignment="1">
      <alignment vertical="center" wrapText="1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216" fontId="15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>
      <alignment horizontal="right" vertical="center"/>
      <protection/>
    </xf>
    <xf numFmtId="0" fontId="18" fillId="0" borderId="0" xfId="35" applyFont="1" applyFill="1" applyBorder="1" applyAlignment="1">
      <alignment horizontal="right" vertical="center"/>
      <protection/>
    </xf>
    <xf numFmtId="0" fontId="20" fillId="0" borderId="0" xfId="35" applyFont="1" applyFill="1" applyBorder="1" applyAlignment="1">
      <alignment vertical="center" wrapText="1"/>
      <protection/>
    </xf>
    <xf numFmtId="0" fontId="18" fillId="0" borderId="0" xfId="35" applyFont="1" applyFill="1" applyBorder="1" applyAlignment="1" quotePrefix="1">
      <alignment horizontal="right" vertical="center"/>
      <protection/>
    </xf>
    <xf numFmtId="216" fontId="19" fillId="0" borderId="0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>
      <alignment horizontal="right" vertical="center"/>
      <protection/>
    </xf>
    <xf numFmtId="0" fontId="23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216" fontId="24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41" xfId="35" applyNumberFormat="1" applyFont="1" applyFill="1" applyBorder="1" applyAlignment="1" quotePrefix="1">
      <alignment horizontal="right" vertical="center"/>
      <protection/>
    </xf>
    <xf numFmtId="0" fontId="18" fillId="0" borderId="41" xfId="35" applyFont="1" applyFill="1" applyBorder="1" applyAlignment="1" quotePrefix="1">
      <alignment horizontal="center" vertical="center" wrapText="1"/>
      <protection/>
    </xf>
    <xf numFmtId="0" fontId="19" fillId="0" borderId="24" xfId="35" applyFont="1" applyFill="1" applyBorder="1" applyAlignment="1" quotePrefix="1">
      <alignment horizontal="left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0" fontId="18" fillId="0" borderId="10" xfId="35" applyFont="1" applyFill="1" applyBorder="1" applyAlignment="1" quotePrefix="1">
      <alignment horizontal="right" vertical="center"/>
      <protection/>
    </xf>
    <xf numFmtId="0" fontId="21" fillId="0" borderId="10" xfId="35" applyFont="1" applyFill="1" applyBorder="1" applyAlignment="1">
      <alignment horizontal="right" vertical="center"/>
      <protection/>
    </xf>
    <xf numFmtId="216" fontId="21" fillId="0" borderId="0" xfId="35" applyNumberFormat="1" applyFont="1" applyFill="1" applyBorder="1" applyAlignment="1" quotePrefix="1">
      <alignment horizontal="center" vertical="center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216" fontId="26" fillId="0" borderId="40" xfId="35" applyNumberFormat="1" applyFont="1" applyFill="1" applyBorder="1" applyAlignment="1" quotePrefix="1">
      <alignment horizontal="right"/>
      <protection/>
    </xf>
    <xf numFmtId="216" fontId="26" fillId="0" borderId="37" xfId="35" applyNumberFormat="1" applyFont="1" applyFill="1" applyBorder="1" applyAlignment="1" quotePrefix="1">
      <alignment horizontal="right"/>
      <protection/>
    </xf>
    <xf numFmtId="216" fontId="26" fillId="0" borderId="39" xfId="35" applyNumberFormat="1" applyFont="1" applyFill="1" applyBorder="1" applyAlignment="1" quotePrefix="1">
      <alignment horizontal="right"/>
      <protection/>
    </xf>
    <xf numFmtId="0" fontId="15" fillId="0" borderId="38" xfId="35" applyFont="1" applyFill="1" applyBorder="1" applyAlignment="1">
      <alignment vertical="center" wrapText="1"/>
      <protection/>
    </xf>
    <xf numFmtId="216" fontId="21" fillId="0" borderId="42" xfId="35" applyNumberFormat="1" applyFont="1" applyFill="1" applyBorder="1" applyAlignment="1" quotePrefix="1">
      <alignment horizontal="right" vertical="center"/>
      <protection/>
    </xf>
    <xf numFmtId="0" fontId="15" fillId="0" borderId="43" xfId="35" applyFont="1" applyFill="1" applyBorder="1" applyAlignment="1">
      <alignment horizontal="left" vertical="center" wrapText="1"/>
      <protection/>
    </xf>
    <xf numFmtId="216" fontId="21" fillId="0" borderId="44" xfId="35" applyNumberFormat="1" applyFont="1" applyFill="1" applyBorder="1" applyAlignment="1" quotePrefix="1">
      <alignment horizontal="right" vertical="center"/>
      <protection/>
    </xf>
    <xf numFmtId="0" fontId="15" fillId="0" borderId="45" xfId="35" applyFont="1" applyFill="1" applyBorder="1" applyAlignment="1">
      <alignment vertical="center" wrapText="1"/>
      <protection/>
    </xf>
    <xf numFmtId="0" fontId="15" fillId="0" borderId="43" xfId="35" applyFont="1" applyFill="1" applyBorder="1" applyAlignment="1">
      <alignment vertical="center" wrapText="1"/>
      <protection/>
    </xf>
    <xf numFmtId="216" fontId="21" fillId="0" borderId="46" xfId="35" applyNumberFormat="1" applyFont="1" applyFill="1" applyBorder="1" applyAlignment="1" quotePrefix="1">
      <alignment horizontal="right" vertical="center"/>
      <protection/>
    </xf>
    <xf numFmtId="0" fontId="15" fillId="0" borderId="47" xfId="35" applyFont="1" applyFill="1" applyBorder="1" applyAlignment="1">
      <alignment vertical="center" wrapText="1"/>
      <protection/>
    </xf>
    <xf numFmtId="0" fontId="20" fillId="0" borderId="47" xfId="35" applyFont="1" applyFill="1" applyBorder="1" applyAlignment="1">
      <alignment horizontal="left" vertical="center" wrapText="1"/>
      <protection/>
    </xf>
    <xf numFmtId="0" fontId="18" fillId="0" borderId="19" xfId="35" applyFont="1" applyFill="1" applyBorder="1" applyAlignment="1" quotePrefix="1">
      <alignment horizontal="center" vertical="center"/>
      <protection/>
    </xf>
    <xf numFmtId="0" fontId="18" fillId="0" borderId="19" xfId="35" applyFont="1" applyFill="1" applyBorder="1" applyAlignment="1">
      <alignment horizontal="center" vertical="center"/>
      <protection/>
    </xf>
    <xf numFmtId="196" fontId="15" fillId="0" borderId="19" xfId="35" applyNumberFormat="1" applyFont="1" applyFill="1" applyBorder="1" applyAlignment="1">
      <alignment horizontal="right" vertical="center"/>
      <protection/>
    </xf>
    <xf numFmtId="0" fontId="20" fillId="0" borderId="38" xfId="35" applyFont="1" applyFill="1" applyBorder="1" applyAlignment="1">
      <alignment vertical="center" wrapText="1"/>
      <protection/>
    </xf>
    <xf numFmtId="216" fontId="19" fillId="0" borderId="19" xfId="35" applyNumberFormat="1" applyFont="1" applyFill="1" applyBorder="1" applyAlignment="1" quotePrefix="1">
      <alignment horizontal="right"/>
      <protection/>
    </xf>
    <xf numFmtId="196" fontId="15" fillId="0" borderId="19" xfId="35" applyNumberFormat="1" applyFont="1" applyFill="1" applyBorder="1" applyAlignment="1">
      <alignment horizontal="right"/>
      <protection/>
    </xf>
    <xf numFmtId="216" fontId="21" fillId="0" borderId="40" xfId="35" applyNumberFormat="1" applyFont="1" applyFill="1" applyBorder="1" applyAlignment="1" quotePrefix="1">
      <alignment horizontal="right" vertical="top"/>
      <protection/>
    </xf>
    <xf numFmtId="0" fontId="15" fillId="0" borderId="38" xfId="35" applyFont="1" applyFill="1" applyBorder="1" applyAlignment="1">
      <alignment vertical="top" wrapText="1"/>
      <protection/>
    </xf>
    <xf numFmtId="216" fontId="21" fillId="0" borderId="37" xfId="35" applyNumberFormat="1" applyFont="1" applyFill="1" applyBorder="1" applyAlignment="1" quotePrefix="1">
      <alignment horizontal="right" vertical="top"/>
      <protection/>
    </xf>
    <xf numFmtId="0" fontId="15" fillId="0" borderId="0" xfId="35" applyFont="1" applyFill="1" applyBorder="1" applyAlignment="1">
      <alignment vertical="top" wrapText="1"/>
      <protection/>
    </xf>
    <xf numFmtId="216" fontId="21" fillId="0" borderId="39" xfId="35" applyNumberFormat="1" applyFont="1" applyFill="1" applyBorder="1" applyAlignment="1" quotePrefix="1">
      <alignment horizontal="right" vertical="top"/>
      <protection/>
    </xf>
    <xf numFmtId="0" fontId="15" fillId="0" borderId="24" xfId="35" applyFont="1" applyFill="1" applyBorder="1" applyAlignment="1">
      <alignment vertical="top" wrapText="1"/>
      <protection/>
    </xf>
    <xf numFmtId="216" fontId="21" fillId="0" borderId="48" xfId="35" applyNumberFormat="1" applyFont="1" applyFill="1" applyBorder="1" applyAlignment="1" quotePrefix="1">
      <alignment horizontal="right" vertical="center"/>
      <protection/>
    </xf>
    <xf numFmtId="196" fontId="15" fillId="0" borderId="0" xfId="35" applyNumberFormat="1" applyFont="1" applyFill="1" applyBorder="1" applyAlignment="1">
      <alignment vertical="center"/>
      <protection/>
    </xf>
    <xf numFmtId="218" fontId="18" fillId="0" borderId="19" xfId="35" applyNumberFormat="1" applyFont="1" applyFill="1" applyBorder="1" applyAlignment="1" quotePrefix="1">
      <alignment horizontal="right" vertical="center"/>
      <protection/>
    </xf>
    <xf numFmtId="218" fontId="18" fillId="0" borderId="22" xfId="35" applyNumberFormat="1" applyFont="1" applyFill="1" applyBorder="1" applyAlignment="1" quotePrefix="1">
      <alignment horizontal="right" vertical="center"/>
      <protection/>
    </xf>
    <xf numFmtId="218" fontId="18" fillId="0" borderId="10" xfId="35" applyNumberFormat="1" applyFont="1" applyFill="1" applyBorder="1" applyAlignment="1">
      <alignment horizontal="right" vertical="center"/>
      <protection/>
    </xf>
    <xf numFmtId="0" fontId="18" fillId="0" borderId="10" xfId="36" applyFont="1" applyFill="1" applyBorder="1" applyAlignment="1">
      <alignment horizontal="center" vertical="center" wrapText="1"/>
      <protection/>
    </xf>
    <xf numFmtId="0" fontId="18" fillId="0" borderId="0" xfId="35" applyFont="1" applyFill="1" applyBorder="1" applyAlignment="1">
      <alignment horizontal="center" vertical="center"/>
      <protection/>
    </xf>
    <xf numFmtId="0" fontId="20" fillId="0" borderId="10" xfId="35" applyFont="1" applyFill="1" applyBorder="1" applyAlignment="1">
      <alignment horizontal="left" vertical="center" wrapText="1"/>
      <protection/>
    </xf>
    <xf numFmtId="216" fontId="15" fillId="0" borderId="19" xfId="35" applyNumberFormat="1" applyFont="1" applyFill="1" applyBorder="1" applyAlignment="1">
      <alignment horizontal="right" vertical="center"/>
      <protection/>
    </xf>
    <xf numFmtId="0" fontId="20" fillId="0" borderId="43" xfId="35" applyFont="1" applyFill="1" applyBorder="1" applyAlignment="1">
      <alignment horizontal="left" vertical="center" wrapText="1"/>
      <protection/>
    </xf>
    <xf numFmtId="0" fontId="21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216" fontId="18" fillId="0" borderId="10" xfId="35" applyNumberFormat="1" applyFont="1" applyFill="1" applyBorder="1" applyAlignment="1" quotePrefix="1">
      <alignment horizontal="center" vertical="center"/>
      <protection/>
    </xf>
    <xf numFmtId="216" fontId="20" fillId="0" borderId="10" xfId="35" applyNumberFormat="1" applyFont="1" applyFill="1" applyBorder="1" applyAlignment="1" quotePrefix="1">
      <alignment horizontal="center" vertical="center"/>
      <protection/>
    </xf>
    <xf numFmtId="0" fontId="20" fillId="0" borderId="27" xfId="35" applyFont="1" applyFill="1" applyBorder="1" applyAlignment="1" quotePrefix="1">
      <alignment horizontal="left" vertical="center" wrapText="1"/>
      <protection/>
    </xf>
    <xf numFmtId="0" fontId="15" fillId="0" borderId="27" xfId="35" applyFont="1" applyFill="1" applyBorder="1" applyAlignment="1">
      <alignment horizontal="right" vertical="center"/>
      <protection/>
    </xf>
    <xf numFmtId="0" fontId="15" fillId="0" borderId="30" xfId="35" applyFont="1" applyFill="1" applyBorder="1" applyAlignment="1">
      <alignment vertical="center"/>
      <protection/>
    </xf>
    <xf numFmtId="0" fontId="15" fillId="0" borderId="19" xfId="35" applyFont="1" applyFill="1" applyBorder="1" applyAlignment="1">
      <alignment vertical="center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9" fillId="0" borderId="0" xfId="35" applyFont="1" applyFill="1" applyBorder="1">
      <alignment/>
      <protection/>
    </xf>
    <xf numFmtId="0" fontId="19" fillId="0" borderId="0" xfId="35" applyFont="1" applyFill="1" applyBorder="1" applyAlignment="1" quotePrefix="1">
      <alignment horizontal="center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8" fillId="0" borderId="0" xfId="35" applyFont="1" applyFill="1" applyBorder="1" applyAlignment="1">
      <alignment horizontal="left" vertical="center" wrapText="1"/>
      <protection/>
    </xf>
    <xf numFmtId="216" fontId="21" fillId="0" borderId="40" xfId="35" applyNumberFormat="1" applyFont="1" applyFill="1" applyBorder="1" applyAlignment="1">
      <alignment horizontal="right" vertical="center"/>
      <protection/>
    </xf>
    <xf numFmtId="0" fontId="20" fillId="0" borderId="27" xfId="35" applyFont="1" applyFill="1" applyBorder="1" applyAlignment="1">
      <alignment horizontal="left" vertical="center" wrapText="1"/>
      <protection/>
    </xf>
    <xf numFmtId="216" fontId="18" fillId="0" borderId="27" xfId="35" applyNumberFormat="1" applyFont="1" applyFill="1" applyBorder="1" applyAlignment="1" quotePrefix="1">
      <alignment horizontal="right" vertical="center"/>
      <protection/>
    </xf>
    <xf numFmtId="216" fontId="33" fillId="0" borderId="30" xfId="35" applyNumberFormat="1" applyFont="1" applyFill="1" applyBorder="1" applyAlignment="1" quotePrefix="1">
      <alignment horizontal="center" vertical="center"/>
      <protection/>
    </xf>
    <xf numFmtId="216" fontId="21" fillId="0" borderId="10" xfId="35" applyNumberFormat="1" applyFont="1" applyFill="1" applyBorder="1" applyAlignment="1" quotePrefix="1">
      <alignment horizontal="right" vertical="center"/>
      <protection/>
    </xf>
    <xf numFmtId="0" fontId="15" fillId="0" borderId="10" xfId="35" applyFont="1" applyFill="1" applyBorder="1" applyAlignment="1">
      <alignment horizontal="center" vertical="center" wrapText="1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5" fillId="0" borderId="47" xfId="35" applyFont="1" applyFill="1" applyBorder="1" applyAlignment="1">
      <alignment horizontal="left" vertical="center" wrapText="1"/>
      <protection/>
    </xf>
    <xf numFmtId="0" fontId="15" fillId="0" borderId="45" xfId="35" applyFont="1" applyFill="1" applyBorder="1" applyAlignment="1">
      <alignment horizontal="left" vertical="center" wrapText="1"/>
      <protection/>
    </xf>
    <xf numFmtId="216" fontId="21" fillId="0" borderId="49" xfId="35" applyNumberFormat="1" applyFont="1" applyFill="1" applyBorder="1" applyAlignment="1" quotePrefix="1">
      <alignment horizontal="right" vertical="center"/>
      <protection/>
    </xf>
    <xf numFmtId="0" fontId="15" fillId="0" borderId="50" xfId="35" applyFont="1" applyFill="1" applyBorder="1" applyAlignment="1">
      <alignment horizontal="left" vertical="center" wrapText="1"/>
      <protection/>
    </xf>
    <xf numFmtId="216" fontId="21" fillId="0" borderId="37" xfId="35" applyNumberFormat="1" applyFont="1" applyFill="1" applyBorder="1" applyAlignment="1" quotePrefix="1">
      <alignment horizontal="right"/>
      <protection/>
    </xf>
    <xf numFmtId="216" fontId="21" fillId="0" borderId="51" xfId="35" applyNumberFormat="1" applyFont="1" applyFill="1" applyBorder="1" applyAlignment="1" quotePrefix="1">
      <alignment horizontal="right" vertical="center"/>
      <protection/>
    </xf>
    <xf numFmtId="0" fontId="15" fillId="0" borderId="52" xfId="35" applyFont="1" applyFill="1" applyBorder="1" applyAlignment="1">
      <alignment horizontal="left" vertical="center" wrapText="1"/>
      <protection/>
    </xf>
    <xf numFmtId="216" fontId="21" fillId="0" borderId="51" xfId="35" applyNumberFormat="1" applyFont="1" applyFill="1" applyBorder="1" applyAlignment="1" quotePrefix="1">
      <alignment horizontal="right"/>
      <protection/>
    </xf>
    <xf numFmtId="196" fontId="18" fillId="0" borderId="22" xfId="35" applyNumberFormat="1" applyFont="1" applyFill="1" applyBorder="1" applyAlignment="1">
      <alignment horizontal="right" vertical="center"/>
      <protection/>
    </xf>
    <xf numFmtId="196" fontId="18" fillId="0" borderId="10" xfId="35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1" fillId="34" borderId="0" xfId="33" applyNumberFormat="1" applyFont="1" applyFill="1" applyAlignment="1">
      <alignment vertical="center"/>
      <protection/>
    </xf>
    <xf numFmtId="1" fontId="41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1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5" fillId="33" borderId="0" xfId="33" applyNumberFormat="1" applyFont="1" applyFill="1" applyAlignment="1" applyProtection="1">
      <alignment horizontal="center" vertical="center"/>
      <protection/>
    </xf>
    <xf numFmtId="49" fontId="18" fillId="33" borderId="36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53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3" xfId="33" applyFont="1" applyBorder="1" applyAlignment="1">
      <alignment horizontal="center" vertical="center"/>
      <protection/>
    </xf>
    <xf numFmtId="0" fontId="15" fillId="0" borderId="17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vertical="center"/>
      <protection/>
    </xf>
    <xf numFmtId="0" fontId="15" fillId="0" borderId="30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15" fillId="0" borderId="27" xfId="33" applyFont="1" applyBorder="1" applyAlignment="1">
      <alignment horizontal="center" vertical="center"/>
      <protection/>
    </xf>
    <xf numFmtId="0" fontId="18" fillId="0" borderId="0" xfId="33" applyFont="1" applyAlignment="1">
      <alignment vertical="center"/>
      <protection/>
    </xf>
    <xf numFmtId="0" fontId="18" fillId="34" borderId="0" xfId="33" applyFont="1" applyFill="1" applyAlignment="1">
      <alignment vertical="center"/>
      <protection/>
    </xf>
    <xf numFmtId="0" fontId="18" fillId="35" borderId="0" xfId="33" applyFont="1" applyFill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41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 locked="0"/>
    </xf>
    <xf numFmtId="3" fontId="22" fillId="0" borderId="48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 locked="0"/>
    </xf>
    <xf numFmtId="0" fontId="15" fillId="0" borderId="37" xfId="35" applyNumberFormat="1" applyFont="1" applyFill="1" applyBorder="1" applyAlignment="1" quotePrefix="1">
      <alignment horizontal="right"/>
      <protection/>
    </xf>
    <xf numFmtId="0" fontId="15" fillId="0" borderId="23" xfId="35" applyNumberFormat="1" applyFont="1" applyFill="1" applyBorder="1" applyAlignment="1" quotePrefix="1">
      <alignment horizontal="right"/>
      <protection/>
    </xf>
    <xf numFmtId="0" fontId="22" fillId="0" borderId="23" xfId="35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5" applyNumberFormat="1" applyFont="1" applyFill="1" applyAlignment="1">
      <alignment horizontal="right"/>
      <protection/>
    </xf>
    <xf numFmtId="196" fontId="19" fillId="0" borderId="0" xfId="35" applyNumberFormat="1" applyFont="1" applyFill="1" applyBorder="1">
      <alignment/>
      <protection/>
    </xf>
    <xf numFmtId="0" fontId="22" fillId="0" borderId="0" xfId="35" applyFont="1" applyFill="1" applyBorder="1">
      <alignment/>
      <protection/>
    </xf>
    <xf numFmtId="0" fontId="15" fillId="0" borderId="0" xfId="35" applyNumberFormat="1" applyFont="1" applyFill="1" applyAlignment="1">
      <alignment horizontal="right"/>
      <protection/>
    </xf>
    <xf numFmtId="196" fontId="18" fillId="0" borderId="0" xfId="35" applyNumberFormat="1" applyFont="1" applyFill="1" applyBorder="1">
      <alignment/>
      <protection/>
    </xf>
    <xf numFmtId="0" fontId="15" fillId="0" borderId="0" xfId="35" applyFont="1" applyFill="1" applyBorder="1">
      <alignment/>
      <protection/>
    </xf>
    <xf numFmtId="196" fontId="15" fillId="0" borderId="0" xfId="35" applyNumberFormat="1" applyFont="1" applyFill="1" applyProtection="1">
      <alignment/>
      <protection locked="0"/>
    </xf>
    <xf numFmtId="196" fontId="15" fillId="0" borderId="0" xfId="35" applyNumberFormat="1" applyFont="1" applyFill="1">
      <alignment/>
      <protection/>
    </xf>
    <xf numFmtId="196" fontId="15" fillId="0" borderId="0" xfId="35" applyNumberFormat="1" applyFont="1" applyFill="1" applyBorder="1">
      <alignment/>
      <protection/>
    </xf>
    <xf numFmtId="196" fontId="18" fillId="0" borderId="0" xfId="35" applyNumberFormat="1" applyFont="1" applyFill="1">
      <alignment/>
      <protection/>
    </xf>
    <xf numFmtId="0" fontId="15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7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6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 wrapText="1"/>
      <protection/>
    </xf>
    <xf numFmtId="3" fontId="15" fillId="0" borderId="14" xfId="33" applyNumberFormat="1" applyFont="1" applyBorder="1" applyAlignment="1">
      <alignment horizontal="right" vertical="center"/>
      <protection/>
    </xf>
    <xf numFmtId="3" fontId="15" fillId="0" borderId="14" xfId="33" applyNumberFormat="1" applyFont="1" applyBorder="1" applyAlignment="1">
      <alignment horizontal="center" vertical="center"/>
      <protection/>
    </xf>
    <xf numFmtId="0" fontId="44" fillId="0" borderId="10" xfId="33" applyFont="1" applyFill="1" applyBorder="1" applyAlignment="1">
      <alignment vertical="center"/>
      <protection/>
    </xf>
    <xf numFmtId="0" fontId="37" fillId="0" borderId="10" xfId="33" applyFont="1" applyFill="1" applyBorder="1" applyAlignment="1">
      <alignment vertical="center"/>
      <protection/>
    </xf>
    <xf numFmtId="0" fontId="45" fillId="38" borderId="14" xfId="33" applyFont="1" applyFill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1" fontId="15" fillId="0" borderId="17" xfId="33" applyNumberFormat="1" applyFont="1" applyBorder="1" applyAlignment="1">
      <alignment horizontal="center" vertical="center"/>
      <protection/>
    </xf>
    <xf numFmtId="0" fontId="44" fillId="0" borderId="10" xfId="33" applyFont="1" applyFill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/>
      <protection/>
    </xf>
    <xf numFmtId="0" fontId="15" fillId="0" borderId="21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 wrapText="1"/>
      <protection/>
    </xf>
    <xf numFmtId="3" fontId="44" fillId="0" borderId="10" xfId="33" applyNumberFormat="1" applyFont="1" applyFill="1" applyBorder="1" applyAlignment="1" quotePrefix="1">
      <alignment horizontal="center" vertical="center"/>
      <protection/>
    </xf>
    <xf numFmtId="3" fontId="44" fillId="0" borderId="10" xfId="33" applyNumberFormat="1" applyFont="1" applyFill="1" applyBorder="1" applyAlignment="1">
      <alignment horizontal="center" vertical="center"/>
      <protection/>
    </xf>
    <xf numFmtId="3" fontId="44" fillId="0" borderId="10" xfId="33" applyNumberFormat="1" applyFont="1" applyFill="1" applyBorder="1" applyAlignment="1" applyProtection="1">
      <alignment horizontal="center" vertical="center"/>
      <protection/>
    </xf>
    <xf numFmtId="3" fontId="44" fillId="0" borderId="21" xfId="33" applyNumberFormat="1" applyFont="1" applyBorder="1" applyAlignment="1" quotePrefix="1">
      <alignment horizontal="center" vertical="center"/>
      <protection/>
    </xf>
    <xf numFmtId="0" fontId="45" fillId="38" borderId="21" xfId="33" applyFont="1" applyFill="1" applyBorder="1" applyAlignment="1" quotePrefix="1">
      <alignment horizontal="center" vertical="center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23" xfId="33" applyFont="1" applyBorder="1" applyAlignment="1">
      <alignment horizontal="center" vertical="center" wrapText="1"/>
      <protection/>
    </xf>
    <xf numFmtId="3" fontId="15" fillId="0" borderId="17" xfId="33" applyNumberFormat="1" applyFont="1" applyBorder="1" applyAlignment="1" applyProtection="1">
      <alignment horizontal="right" vertical="center"/>
      <protection/>
    </xf>
    <xf numFmtId="3" fontId="47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8" fillId="34" borderId="14" xfId="33" applyFont="1" applyFill="1" applyBorder="1" applyAlignment="1">
      <alignment vertical="center" wrapText="1"/>
      <protection/>
    </xf>
    <xf numFmtId="217" fontId="15" fillId="0" borderId="10" xfId="33" applyNumberFormat="1" applyFont="1" applyBorder="1" applyAlignment="1">
      <alignment horizontal="center" vertical="center"/>
      <protection/>
    </xf>
    <xf numFmtId="3" fontId="15" fillId="0" borderId="23" xfId="33" applyNumberFormat="1" applyFont="1" applyBorder="1" applyAlignment="1" applyProtection="1">
      <alignment horizontal="right" vertical="center"/>
      <protection/>
    </xf>
    <xf numFmtId="0" fontId="49" fillId="34" borderId="17" xfId="33" applyFont="1" applyFill="1" applyBorder="1" applyAlignment="1">
      <alignment vertical="center"/>
      <protection/>
    </xf>
    <xf numFmtId="0" fontId="15" fillId="0" borderId="22" xfId="33" applyFont="1" applyBorder="1" applyAlignment="1" quotePrefix="1">
      <alignment vertical="center"/>
      <protection/>
    </xf>
    <xf numFmtId="0" fontId="15" fillId="0" borderId="29" xfId="33" applyFont="1" applyBorder="1" applyAlignment="1">
      <alignment horizontal="center" vertical="center"/>
      <protection/>
    </xf>
    <xf numFmtId="0" fontId="15" fillId="0" borderId="22" xfId="33" applyFont="1" applyBorder="1" applyAlignment="1" quotePrefix="1">
      <alignment vertical="center" wrapText="1"/>
      <protection/>
    </xf>
    <xf numFmtId="3" fontId="15" fillId="0" borderId="21" xfId="33" applyNumberFormat="1" applyFont="1" applyBorder="1" applyAlignment="1" applyProtection="1">
      <alignment horizontal="right" vertical="center"/>
      <protection/>
    </xf>
    <xf numFmtId="3" fontId="15" fillId="0" borderId="29" xfId="33" applyNumberFormat="1" applyFont="1" applyBorder="1" applyAlignment="1" applyProtection="1">
      <alignment horizontal="right" vertical="center"/>
      <protection/>
    </xf>
    <xf numFmtId="0" fontId="49" fillId="34" borderId="21" xfId="33" applyFont="1" applyFill="1" applyBorder="1" applyAlignment="1">
      <alignment vertical="center"/>
      <protection/>
    </xf>
    <xf numFmtId="3" fontId="22" fillId="0" borderId="57" xfId="33" applyNumberFormat="1" applyFont="1" applyBorder="1" applyAlignment="1" applyProtection="1">
      <alignment horizontal="right" vertical="center"/>
      <protection/>
    </xf>
    <xf numFmtId="3" fontId="22" fillId="0" borderId="58" xfId="33" applyNumberFormat="1" applyFont="1" applyFill="1" applyBorder="1" applyAlignment="1" applyProtection="1">
      <alignment vertical="center"/>
      <protection/>
    </xf>
    <xf numFmtId="3" fontId="22" fillId="0" borderId="59" xfId="33" applyNumberFormat="1" applyFont="1" applyFill="1" applyBorder="1" applyAlignment="1" applyProtection="1">
      <alignment vertical="center"/>
      <protection/>
    </xf>
    <xf numFmtId="3" fontId="22" fillId="39" borderId="58" xfId="33" applyNumberFormat="1" applyFont="1" applyFill="1" applyBorder="1" applyAlignment="1" applyProtection="1">
      <alignment vertical="center"/>
      <protection/>
    </xf>
    <xf numFmtId="3" fontId="49" fillId="34" borderId="21" xfId="33" applyNumberFormat="1" applyFont="1" applyFill="1" applyBorder="1" applyAlignment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/>
    </xf>
    <xf numFmtId="3" fontId="15" fillId="39" borderId="60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Border="1" applyAlignment="1" applyProtection="1">
      <alignment horizontal="right" vertical="center"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/>
    </xf>
    <xf numFmtId="3" fontId="22" fillId="0" borderId="48" xfId="33" applyNumberFormat="1" applyFont="1" applyFill="1" applyBorder="1" applyAlignment="1" applyProtection="1">
      <alignment horizontal="right" vertical="center"/>
      <protection/>
    </xf>
    <xf numFmtId="3" fontId="22" fillId="39" borderId="60" xfId="33" applyNumberFormat="1" applyFont="1" applyFill="1" applyBorder="1" applyAlignment="1" applyProtection="1">
      <alignment horizontal="right" vertical="center"/>
      <protection/>
    </xf>
    <xf numFmtId="3" fontId="15" fillId="39" borderId="48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8" xfId="33" applyFont="1" applyFill="1" applyBorder="1" applyAlignment="1">
      <alignment vertical="center" wrapText="1"/>
      <protection/>
    </xf>
    <xf numFmtId="0" fontId="20" fillId="0" borderId="47" xfId="33" applyFont="1" applyFill="1" applyBorder="1" applyAlignment="1">
      <alignment vertical="center" wrapText="1"/>
      <protection/>
    </xf>
    <xf numFmtId="0" fontId="20" fillId="0" borderId="45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0" fontId="18" fillId="0" borderId="41" xfId="33" applyFont="1" applyFill="1" applyBorder="1" applyAlignment="1">
      <alignment vertical="center"/>
      <protection/>
    </xf>
    <xf numFmtId="0" fontId="18" fillId="0" borderId="41" xfId="33" applyFont="1" applyFill="1" applyBorder="1" applyAlignment="1">
      <alignment vertical="center" wrapText="1"/>
      <protection/>
    </xf>
    <xf numFmtId="3" fontId="15" fillId="0" borderId="61" xfId="33" applyNumberFormat="1" applyFont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0" borderId="28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8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60" xfId="33" applyNumberFormat="1" applyFont="1" applyFill="1" applyBorder="1" applyAlignment="1" applyProtection="1">
      <alignment horizontal="right"/>
      <protection/>
    </xf>
    <xf numFmtId="3" fontId="22" fillId="0" borderId="48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60" xfId="33" applyNumberFormat="1" applyFont="1" applyFill="1" applyBorder="1" applyAlignment="1" applyProtection="1">
      <alignment horizontal="right"/>
      <protection/>
    </xf>
    <xf numFmtId="3" fontId="15" fillId="0" borderId="48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62" xfId="33" applyNumberFormat="1" applyFont="1" applyFill="1" applyBorder="1" applyAlignment="1" applyProtection="1">
      <alignment horizontal="right" vertical="center"/>
      <protection/>
    </xf>
    <xf numFmtId="3" fontId="15" fillId="39" borderId="40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9" xfId="35" applyNumberFormat="1" applyFont="1" applyFill="1" applyBorder="1" applyAlignment="1">
      <alignment horizontal="right"/>
      <protection/>
    </xf>
    <xf numFmtId="0" fontId="18" fillId="0" borderId="63" xfId="33" applyFont="1" applyFill="1" applyBorder="1" applyAlignment="1">
      <alignment vertical="center"/>
      <protection/>
    </xf>
    <xf numFmtId="0" fontId="18" fillId="0" borderId="38" xfId="33" applyFont="1" applyFill="1" applyBorder="1" applyAlignment="1">
      <alignment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38" xfId="33" applyNumberFormat="1" applyFont="1" applyFill="1" applyBorder="1" applyAlignment="1" applyProtection="1">
      <alignment horizontal="right" vertical="center"/>
      <protection/>
    </xf>
    <xf numFmtId="3" fontId="15" fillId="0" borderId="64" xfId="33" applyNumberFormat="1" applyFont="1" applyFill="1" applyBorder="1" applyAlignment="1" applyProtection="1">
      <alignment horizontal="right" vertical="center"/>
      <protection/>
    </xf>
    <xf numFmtId="0" fontId="15" fillId="0" borderId="65" xfId="33" applyFont="1" applyFill="1" applyBorder="1" applyAlignment="1">
      <alignment vertical="center"/>
      <protection/>
    </xf>
    <xf numFmtId="3" fontId="15" fillId="0" borderId="19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23" xfId="33" applyNumberFormat="1" applyFont="1" applyFill="1" applyBorder="1" applyAlignment="1" applyProtection="1">
      <alignment horizontal="right" vertical="center"/>
      <protection/>
    </xf>
    <xf numFmtId="0" fontId="15" fillId="0" borderId="66" xfId="33" applyFont="1" applyFill="1" applyBorder="1" applyAlignment="1">
      <alignment vertical="center"/>
      <protection/>
    </xf>
    <xf numFmtId="0" fontId="18" fillId="0" borderId="24" xfId="33" applyFont="1" applyFill="1" applyBorder="1" applyAlignment="1">
      <alignment vertical="center" wrapText="1"/>
      <protection/>
    </xf>
    <xf numFmtId="3" fontId="15" fillId="0" borderId="22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29" xfId="33" applyNumberFormat="1" applyFont="1" applyFill="1" applyBorder="1" applyAlignment="1" applyProtection="1">
      <alignment horizontal="right" vertical="center"/>
      <protection/>
    </xf>
    <xf numFmtId="3" fontId="15" fillId="0" borderId="67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15" xfId="33" applyFont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9" xfId="33" applyFont="1" applyBorder="1" applyAlignment="1" quotePrefix="1">
      <alignment horizontal="center" vertical="center"/>
      <protection/>
    </xf>
    <xf numFmtId="3" fontId="15" fillId="0" borderId="17" xfId="33" applyNumberFormat="1" applyFont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left" vertical="center"/>
      <protection/>
    </xf>
    <xf numFmtId="0" fontId="15" fillId="0" borderId="22" xfId="33" applyFont="1" applyBorder="1" applyAlignment="1">
      <alignment vertical="center"/>
      <protection/>
    </xf>
    <xf numFmtId="0" fontId="15" fillId="0" borderId="21" xfId="33" applyFont="1" applyBorder="1" applyAlignment="1">
      <alignment horizontal="center" vertical="center" wrapText="1"/>
      <protection/>
    </xf>
    <xf numFmtId="3" fontId="15" fillId="0" borderId="21" xfId="33" applyNumberFormat="1" applyFont="1" applyBorder="1" applyAlignment="1">
      <alignment horizontal="right" vertical="center"/>
      <protection/>
    </xf>
    <xf numFmtId="0" fontId="15" fillId="0" borderId="27" xfId="33" applyFont="1" applyBorder="1" applyAlignment="1">
      <alignment vertical="center" wrapText="1"/>
      <protection/>
    </xf>
    <xf numFmtId="3" fontId="15" fillId="0" borderId="27" xfId="33" applyNumberFormat="1" applyFont="1" applyBorder="1" applyAlignment="1">
      <alignment horizontal="right" vertical="center"/>
      <protection/>
    </xf>
    <xf numFmtId="0" fontId="15" fillId="0" borderId="22" xfId="33" applyFont="1" applyBorder="1" applyAlignment="1">
      <alignment vertical="center" wrapText="1"/>
      <protection/>
    </xf>
    <xf numFmtId="1" fontId="15" fillId="0" borderId="29" xfId="33" applyNumberFormat="1" applyFont="1" applyBorder="1" applyAlignment="1">
      <alignment horizontal="center" vertical="center"/>
      <protection/>
    </xf>
    <xf numFmtId="1" fontId="15" fillId="0" borderId="21" xfId="33" applyNumberFormat="1" applyFont="1" applyBorder="1" applyAlignment="1">
      <alignment horizontal="left" vertical="center" wrapText="1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54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2" xfId="33" applyNumberFormat="1" applyFont="1" applyBorder="1" applyAlignment="1">
      <alignment horizontal="left" vertical="center" wrapText="1"/>
      <protection/>
    </xf>
    <xf numFmtId="0" fontId="22" fillId="0" borderId="0" xfId="35" applyFont="1" applyFill="1">
      <alignment/>
      <protection/>
    </xf>
    <xf numFmtId="0" fontId="19" fillId="36" borderId="0" xfId="35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/>
    </xf>
    <xf numFmtId="3" fontId="22" fillId="0" borderId="68" xfId="33" applyNumberFormat="1" applyFont="1" applyBorder="1" applyAlignment="1" applyProtection="1">
      <alignment vertical="center"/>
      <protection locked="0"/>
    </xf>
    <xf numFmtId="3" fontId="22" fillId="0" borderId="54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5" xfId="33" applyFont="1" applyBorder="1" applyAlignment="1" quotePrefix="1">
      <alignment horizontal="center" vertical="center" wrapText="1"/>
      <protection/>
    </xf>
    <xf numFmtId="3" fontId="15" fillId="0" borderId="10" xfId="33" applyNumberFormat="1" applyFont="1" applyBorder="1" applyAlignment="1">
      <alignment horizontal="center" vertical="center"/>
      <protection/>
    </xf>
    <xf numFmtId="1" fontId="15" fillId="0" borderId="10" xfId="33" applyNumberFormat="1" applyFont="1" applyBorder="1" applyAlignment="1">
      <alignment horizontal="center" vertical="center"/>
      <protection/>
    </xf>
    <xf numFmtId="0" fontId="15" fillId="0" borderId="21" xfId="33" applyFont="1" applyBorder="1" applyAlignment="1" quotePrefix="1">
      <alignment horizontal="center" vertical="center" wrapText="1"/>
      <protection/>
    </xf>
    <xf numFmtId="0" fontId="15" fillId="0" borderId="27" xfId="33" applyFont="1" applyBorder="1" applyAlignment="1" quotePrefix="1">
      <alignment horizontal="left" vertical="center"/>
      <protection/>
    </xf>
    <xf numFmtId="0" fontId="15" fillId="0" borderId="27" xfId="33" applyFont="1" applyBorder="1" applyAlignment="1" quotePrefix="1">
      <alignment horizontal="left" vertical="center" wrapText="1"/>
      <protection/>
    </xf>
    <xf numFmtId="3" fontId="15" fillId="0" borderId="10" xfId="33" applyNumberFormat="1" applyFont="1" applyBorder="1" applyAlignment="1">
      <alignment horizontal="right" vertical="center"/>
      <protection/>
    </xf>
    <xf numFmtId="196" fontId="15" fillId="0" borderId="29" xfId="33" applyNumberFormat="1" applyFont="1" applyBorder="1" applyAlignment="1" quotePrefix="1">
      <alignment horizontal="center" vertical="center"/>
      <protection/>
    </xf>
    <xf numFmtId="196" fontId="15" fillId="0" borderId="21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3" fontId="15" fillId="0" borderId="17" xfId="33" applyNumberFormat="1" applyFont="1" applyBorder="1" applyAlignment="1">
      <alignment horizontal="right" vertical="center"/>
      <protection/>
    </xf>
    <xf numFmtId="0" fontId="15" fillId="0" borderId="30" xfId="33" applyFont="1" applyBorder="1" applyAlignment="1">
      <alignment horizontal="left" vertical="center"/>
      <protection/>
    </xf>
    <xf numFmtId="3" fontId="22" fillId="0" borderId="68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5" applyNumberFormat="1" applyFont="1" applyFill="1" applyBorder="1">
      <alignment/>
      <protection/>
    </xf>
    <xf numFmtId="196" fontId="22" fillId="0" borderId="0" xfId="35" applyNumberFormat="1" applyFont="1" applyFill="1" applyBorder="1" applyProtection="1">
      <alignment/>
      <protection locked="0"/>
    </xf>
    <xf numFmtId="196" fontId="22" fillId="0" borderId="0" xfId="35" applyNumberFormat="1" applyFont="1" applyFill="1">
      <alignment/>
      <protection/>
    </xf>
    <xf numFmtId="196" fontId="22" fillId="0" borderId="0" xfId="35" applyNumberFormat="1" applyFont="1" applyFill="1" applyProtection="1">
      <alignment/>
      <protection locked="0"/>
    </xf>
    <xf numFmtId="196" fontId="19" fillId="0" borderId="0" xfId="35" applyNumberFormat="1" applyFont="1" applyFill="1">
      <alignment/>
      <protection/>
    </xf>
    <xf numFmtId="0" fontId="15" fillId="0" borderId="0" xfId="35" applyNumberFormat="1" applyFont="1" applyFill="1" applyBorder="1" applyAlignment="1">
      <alignment horizontal="right"/>
      <protection/>
    </xf>
    <xf numFmtId="196" fontId="23" fillId="0" borderId="0" xfId="35" applyNumberFormat="1" applyFont="1" applyFill="1" applyBorder="1">
      <alignment/>
      <protection/>
    </xf>
    <xf numFmtId="196" fontId="23" fillId="0" borderId="0" xfId="35" applyNumberFormat="1" applyFont="1" applyFill="1" applyBorder="1" applyProtection="1">
      <alignment/>
      <protection locked="0"/>
    </xf>
    <xf numFmtId="196" fontId="50" fillId="0" borderId="0" xfId="35" applyNumberFormat="1" applyFont="1" applyFill="1" applyBorder="1">
      <alignment/>
      <protection/>
    </xf>
    <xf numFmtId="0" fontId="23" fillId="0" borderId="0" xfId="35" applyFont="1" applyFill="1" applyBorder="1">
      <alignment/>
      <protection/>
    </xf>
    <xf numFmtId="0" fontId="23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8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51" fillId="0" borderId="0" xfId="33" applyFont="1">
      <alignment/>
      <protection/>
    </xf>
    <xf numFmtId="0" fontId="15" fillId="41" borderId="0" xfId="33" applyFont="1" applyFill="1" applyAlignment="1">
      <alignment/>
      <protection/>
    </xf>
    <xf numFmtId="0" fontId="15" fillId="41" borderId="0" xfId="33" applyFont="1" applyFill="1" applyAlignment="1">
      <alignment wrapText="1"/>
      <protection/>
    </xf>
    <xf numFmtId="0" fontId="15" fillId="42" borderId="0" xfId="33" applyFont="1" applyFill="1">
      <alignment/>
      <protection/>
    </xf>
    <xf numFmtId="0" fontId="15" fillId="43" borderId="0" xfId="33" applyFont="1" applyFill="1">
      <alignment/>
      <protection/>
    </xf>
    <xf numFmtId="0" fontId="51" fillId="0" borderId="0" xfId="33" applyFont="1" applyAlignment="1">
      <alignment/>
      <protection/>
    </xf>
    <xf numFmtId="0" fontId="51" fillId="0" borderId="0" xfId="33" applyFont="1" applyAlignment="1">
      <alignment wrapText="1"/>
      <protection/>
    </xf>
    <xf numFmtId="3" fontId="51" fillId="0" borderId="0" xfId="33" applyNumberFormat="1" applyFont="1" applyAlignment="1">
      <alignment/>
      <protection/>
    </xf>
    <xf numFmtId="0" fontId="40" fillId="0" borderId="0" xfId="33">
      <alignment/>
      <protection/>
    </xf>
    <xf numFmtId="0" fontId="40" fillId="0" borderId="0" xfId="33" applyFont="1">
      <alignment/>
      <protection/>
    </xf>
    <xf numFmtId="0" fontId="51" fillId="42" borderId="0" xfId="33" applyFont="1" applyFill="1">
      <alignment/>
      <protection/>
    </xf>
    <xf numFmtId="0" fontId="51" fillId="43" borderId="0" xfId="33" applyFont="1" applyFill="1">
      <alignment/>
      <protection/>
    </xf>
    <xf numFmtId="0" fontId="18" fillId="0" borderId="0" xfId="33" applyFont="1" applyAlignment="1">
      <alignment/>
      <protection/>
    </xf>
    <xf numFmtId="0" fontId="52" fillId="0" borderId="0" xfId="33" applyFont="1" applyAlignment="1">
      <alignment wrapText="1"/>
      <protection/>
    </xf>
    <xf numFmtId="0" fontId="51" fillId="41" borderId="48" xfId="33" applyFont="1" applyFill="1" applyBorder="1" applyAlignment="1">
      <alignment/>
      <protection/>
    </xf>
    <xf numFmtId="0" fontId="51" fillId="38" borderId="0" xfId="33" applyFont="1" applyFill="1">
      <alignment/>
      <protection/>
    </xf>
    <xf numFmtId="217" fontId="51" fillId="0" borderId="0" xfId="33" applyNumberFormat="1" applyFont="1">
      <alignment/>
      <protection/>
    </xf>
    <xf numFmtId="0" fontId="51" fillId="38" borderId="0" xfId="33" applyFont="1" applyFill="1" applyBorder="1">
      <alignment/>
      <protection/>
    </xf>
    <xf numFmtId="3" fontId="37" fillId="38" borderId="0" xfId="33" applyNumberFormat="1" applyFont="1" applyFill="1" applyBorder="1" applyAlignment="1">
      <alignment horizontal="right"/>
      <protection/>
    </xf>
    <xf numFmtId="0" fontId="40" fillId="38" borderId="0" xfId="33" applyFill="1" applyBorder="1">
      <alignment/>
      <protection/>
    </xf>
    <xf numFmtId="3" fontId="15" fillId="0" borderId="14" xfId="33" applyNumberFormat="1" applyFont="1" applyFill="1" applyBorder="1" applyAlignment="1">
      <alignment horizontal="right" vertical="center"/>
      <protection/>
    </xf>
    <xf numFmtId="3" fontId="15" fillId="0" borderId="14" xfId="33" applyNumberFormat="1" applyFont="1" applyFill="1" applyBorder="1" applyAlignment="1">
      <alignment horizontal="center"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Fill="1" applyBorder="1" applyAlignment="1" applyProtection="1">
      <alignment horizontal="center" vertical="center"/>
      <protection/>
    </xf>
    <xf numFmtId="0" fontId="44" fillId="0" borderId="15" xfId="33" applyFont="1" applyFill="1" applyBorder="1" applyAlignment="1">
      <alignment vertical="center"/>
      <protection/>
    </xf>
    <xf numFmtId="0" fontId="44" fillId="0" borderId="53" xfId="33" applyFont="1" applyFill="1" applyBorder="1" applyAlignment="1">
      <alignment vertical="center"/>
      <protection/>
    </xf>
    <xf numFmtId="0" fontId="37" fillId="0" borderId="30" xfId="33" applyFont="1" applyFill="1" applyBorder="1" applyAlignment="1">
      <alignment vertical="center"/>
      <protection/>
    </xf>
    <xf numFmtId="216" fontId="18" fillId="0" borderId="17" xfId="35" applyNumberFormat="1" applyFont="1" applyFill="1" applyBorder="1" applyAlignment="1" quotePrefix="1">
      <alignment horizontal="center" vertical="center"/>
      <protection/>
    </xf>
    <xf numFmtId="216" fontId="20" fillId="0" borderId="23" xfId="35" applyNumberFormat="1" applyFont="1" applyFill="1" applyBorder="1" applyAlignment="1" quotePrefix="1">
      <alignment horizontal="center" vertical="center"/>
      <protection/>
    </xf>
    <xf numFmtId="0" fontId="44" fillId="0" borderId="14" xfId="33" applyFont="1" applyFill="1" applyBorder="1" applyAlignment="1">
      <alignment horizontal="center" vertical="center"/>
      <protection/>
    </xf>
    <xf numFmtId="0" fontId="40" fillId="38" borderId="17" xfId="33" applyFill="1" applyBorder="1" applyAlignment="1">
      <alignment vertical="center"/>
      <protection/>
    </xf>
    <xf numFmtId="0" fontId="15" fillId="0" borderId="17" xfId="33" applyFont="1" applyBorder="1" applyAlignment="1">
      <alignment horizontal="center" vertical="center" wrapText="1"/>
      <protection/>
    </xf>
    <xf numFmtId="3" fontId="44" fillId="0" borderId="17" xfId="33" applyNumberFormat="1" applyFont="1" applyBorder="1" applyAlignment="1" quotePrefix="1">
      <alignment horizontal="center" vertical="center"/>
      <protection/>
    </xf>
    <xf numFmtId="0" fontId="45" fillId="38" borderId="17" xfId="33" applyFont="1" applyFill="1" applyBorder="1" applyAlignment="1">
      <alignment horizontal="center" vertical="center"/>
      <protection/>
    </xf>
    <xf numFmtId="0" fontId="15" fillId="0" borderId="22" xfId="33" applyFont="1" applyBorder="1" applyAlignment="1">
      <alignment horizontal="center" vertical="center"/>
      <protection/>
    </xf>
    <xf numFmtId="3" fontId="15" fillId="0" borderId="17" xfId="33" applyNumberFormat="1" applyFont="1" applyFill="1" applyBorder="1" applyAlignment="1">
      <alignment horizontal="center" vertical="center"/>
      <protection/>
    </xf>
    <xf numFmtId="3" fontId="15" fillId="0" borderId="23" xfId="33" applyNumberFormat="1" applyFont="1" applyFill="1" applyBorder="1" applyAlignment="1" applyProtection="1">
      <alignment horizontal="center" vertical="center"/>
      <protection/>
    </xf>
    <xf numFmtId="3" fontId="15" fillId="0" borderId="17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>
      <alignment horizontal="center" vertical="center"/>
      <protection/>
    </xf>
    <xf numFmtId="3" fontId="15" fillId="0" borderId="29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 applyProtection="1">
      <alignment horizontal="center" vertical="center"/>
      <protection/>
    </xf>
    <xf numFmtId="0" fontId="45" fillId="38" borderId="10" xfId="33" applyFont="1" applyFill="1" applyBorder="1" applyAlignment="1" quotePrefix="1">
      <alignment horizontal="center" vertical="center"/>
      <protection/>
    </xf>
    <xf numFmtId="217" fontId="18" fillId="33" borderId="55" xfId="33" applyNumberFormat="1" applyFont="1" applyFill="1" applyBorder="1" applyAlignment="1" applyProtection="1">
      <alignment horizontal="center" vertical="center"/>
      <protection locked="0"/>
    </xf>
    <xf numFmtId="0" fontId="15" fillId="0" borderId="18" xfId="33" applyFont="1" applyBorder="1" applyAlignment="1">
      <alignment horizontal="center" vertical="center" wrapText="1"/>
      <protection/>
    </xf>
    <xf numFmtId="3" fontId="15" fillId="0" borderId="23" xfId="33" applyNumberFormat="1" applyFont="1" applyBorder="1" applyAlignment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5" fillId="0" borderId="19" xfId="33" applyFont="1" applyBorder="1" applyAlignment="1">
      <alignment vertical="center"/>
      <protection/>
    </xf>
    <xf numFmtId="3" fontId="15" fillId="0" borderId="17" xfId="33" applyNumberFormat="1" applyFont="1" applyFill="1" applyBorder="1" applyAlignment="1">
      <alignment horizontal="right" vertical="center"/>
      <protection/>
    </xf>
    <xf numFmtId="3" fontId="15" fillId="0" borderId="17" xfId="33" applyNumberFormat="1" applyFont="1" applyFill="1" applyBorder="1" applyAlignment="1" applyProtection="1">
      <alignment horizontal="right" vertical="center"/>
      <protection/>
    </xf>
    <xf numFmtId="0" fontId="48" fillId="34" borderId="17" xfId="33" applyFont="1" applyFill="1" applyBorder="1" applyAlignment="1">
      <alignment vertical="center" wrapText="1"/>
      <protection/>
    </xf>
    <xf numFmtId="0" fontId="18" fillId="0" borderId="19" xfId="33" applyFont="1" applyFill="1" applyBorder="1" applyAlignment="1" applyProtection="1">
      <alignment vertical="center"/>
      <protection locked="0"/>
    </xf>
    <xf numFmtId="3" fontId="15" fillId="35" borderId="17" xfId="33" applyNumberFormat="1" applyFont="1" applyFill="1" applyBorder="1" applyAlignment="1" applyProtection="1">
      <alignment horizontal="right" vertical="center"/>
      <protection/>
    </xf>
    <xf numFmtId="0" fontId="37" fillId="0" borderId="0" xfId="33" applyFont="1">
      <alignment/>
      <protection/>
    </xf>
    <xf numFmtId="3" fontId="22" fillId="0" borderId="68" xfId="33" applyNumberFormat="1" applyFont="1" applyBorder="1" applyAlignment="1" applyProtection="1">
      <alignment vertical="center"/>
      <protection/>
    </xf>
    <xf numFmtId="3" fontId="22" fillId="0" borderId="69" xfId="33" applyNumberFormat="1" applyFont="1" applyFill="1" applyBorder="1" applyAlignment="1" applyProtection="1">
      <alignment vertical="center"/>
      <protection/>
    </xf>
    <xf numFmtId="3" fontId="22" fillId="0" borderId="68" xfId="33" applyNumberFormat="1" applyFont="1" applyFill="1" applyBorder="1" applyAlignment="1" applyProtection="1">
      <alignment vertical="center"/>
      <protection/>
    </xf>
    <xf numFmtId="3" fontId="22" fillId="39" borderId="59" xfId="33" applyNumberFormat="1" applyFont="1" applyFill="1" applyBorder="1" applyAlignment="1" applyProtection="1">
      <alignment vertical="center"/>
      <protection/>
    </xf>
    <xf numFmtId="3" fontId="15" fillId="39" borderId="59" xfId="33" applyNumberFormat="1" applyFont="1" applyFill="1" applyBorder="1" applyAlignment="1" applyProtection="1">
      <alignment horizontal="right" vertical="center"/>
      <protection/>
    </xf>
    <xf numFmtId="3" fontId="22" fillId="39" borderId="68" xfId="33" applyNumberFormat="1" applyFont="1" applyFill="1" applyBorder="1" applyAlignment="1" applyProtection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39" borderId="54" xfId="33" applyNumberFormat="1" applyFont="1" applyFill="1" applyBorder="1" applyAlignment="1" applyProtection="1">
      <alignment horizontal="right" vertical="center"/>
      <protection/>
    </xf>
    <xf numFmtId="3" fontId="22" fillId="0" borderId="70" xfId="33" applyNumberFormat="1" applyFont="1" applyFill="1" applyBorder="1" applyAlignment="1" applyProtection="1">
      <alignment horizontal="right" vertical="center"/>
      <protection/>
    </xf>
    <xf numFmtId="3" fontId="22" fillId="0" borderId="54" xfId="33" applyNumberFormat="1" applyFont="1" applyFill="1" applyBorder="1" applyAlignment="1" applyProtection="1">
      <alignment horizontal="right" vertical="center"/>
      <protection/>
    </xf>
    <xf numFmtId="3" fontId="22" fillId="39" borderId="54" xfId="33" applyNumberFormat="1" applyFont="1" applyFill="1" applyBorder="1" applyAlignment="1" applyProtection="1">
      <alignment horizontal="right" vertical="center"/>
      <protection/>
    </xf>
    <xf numFmtId="0" fontId="51" fillId="0" borderId="0" xfId="33" applyFont="1" applyFill="1">
      <alignment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48" xfId="33" applyNumberFormat="1" applyFont="1" applyFill="1" applyBorder="1" applyAlignment="1" applyProtection="1" quotePrefix="1">
      <alignment horizontal="right" vertical="center"/>
      <protection/>
    </xf>
    <xf numFmtId="0" fontId="18" fillId="0" borderId="0" xfId="33" applyFont="1" applyFill="1" applyBorder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/>
      <protection locked="0"/>
    </xf>
    <xf numFmtId="3" fontId="22" fillId="0" borderId="60" xfId="33" applyNumberFormat="1" applyFont="1" applyFill="1" applyBorder="1" applyAlignment="1" applyProtection="1">
      <alignment horizontal="right"/>
      <protection locked="0"/>
    </xf>
    <xf numFmtId="3" fontId="22" fillId="0" borderId="48" xfId="33" applyNumberFormat="1" applyFont="1" applyFill="1" applyBorder="1" applyAlignment="1" applyProtection="1">
      <alignment horizontal="right"/>
      <protection locked="0"/>
    </xf>
    <xf numFmtId="3" fontId="22" fillId="0" borderId="54" xfId="33" applyNumberFormat="1" applyFont="1" applyBorder="1" applyAlignment="1" applyProtection="1">
      <alignment horizontal="right"/>
      <protection/>
    </xf>
    <xf numFmtId="3" fontId="22" fillId="0" borderId="70" xfId="33" applyNumberFormat="1" applyFont="1" applyFill="1" applyBorder="1" applyAlignment="1" applyProtection="1">
      <alignment horizontal="right"/>
      <protection/>
    </xf>
    <xf numFmtId="3" fontId="22" fillId="0" borderId="54" xfId="33" applyNumberFormat="1" applyFont="1" applyFill="1" applyBorder="1" applyAlignment="1" applyProtection="1">
      <alignment horizontal="right"/>
      <protection/>
    </xf>
    <xf numFmtId="3" fontId="15" fillId="0" borderId="54" xfId="33" applyNumberFormat="1" applyFont="1" applyBorder="1" applyAlignment="1" applyProtection="1">
      <alignment horizontal="right"/>
      <protection locked="0"/>
    </xf>
    <xf numFmtId="3" fontId="15" fillId="0" borderId="60" xfId="33" applyNumberFormat="1" applyFont="1" applyFill="1" applyBorder="1" applyAlignment="1" applyProtection="1">
      <alignment horizontal="right"/>
      <protection locked="0"/>
    </xf>
    <xf numFmtId="3" fontId="15" fillId="0" borderId="48" xfId="33" applyNumberFormat="1" applyFont="1" applyFill="1" applyBorder="1" applyAlignment="1" applyProtection="1">
      <alignment horizontal="right"/>
      <protection locked="0"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218" fontId="19" fillId="0" borderId="60" xfId="35" applyNumberFormat="1" applyFont="1" applyFill="1" applyBorder="1" applyAlignment="1" quotePrefix="1">
      <alignment horizontal="right" vertical="center"/>
      <protection/>
    </xf>
    <xf numFmtId="3" fontId="15" fillId="0" borderId="30" xfId="33" applyNumberFormat="1" applyFont="1" applyFill="1" applyBorder="1" applyAlignment="1" applyProtection="1">
      <alignment horizontal="right" vertical="center"/>
      <protection/>
    </xf>
    <xf numFmtId="0" fontId="37" fillId="0" borderId="0" xfId="33" applyFont="1" applyBorder="1" applyAlignment="1">
      <alignment vertical="center"/>
      <protection/>
    </xf>
    <xf numFmtId="0" fontId="37" fillId="0" borderId="0" xfId="0" applyFont="1" applyAlignment="1">
      <alignment horizontal="right" wrapText="1"/>
    </xf>
    <xf numFmtId="0" fontId="15" fillId="0" borderId="65" xfId="35" applyFont="1" applyFill="1" applyBorder="1" applyAlignment="1">
      <alignment horizontal="left" vertical="center" wrapText="1"/>
      <protection/>
    </xf>
    <xf numFmtId="0" fontId="15" fillId="0" borderId="66" xfId="35" applyFont="1" applyFill="1" applyBorder="1" applyAlignment="1">
      <alignment horizontal="left" vertical="center" wrapText="1"/>
      <protection/>
    </xf>
    <xf numFmtId="0" fontId="15" fillId="37" borderId="71" xfId="35" applyFont="1" applyFill="1" applyBorder="1" applyAlignment="1">
      <alignment horizontal="left" wrapText="1"/>
      <protection/>
    </xf>
    <xf numFmtId="0" fontId="15" fillId="37" borderId="72" xfId="35" applyFont="1" applyFill="1" applyBorder="1" applyAlignment="1">
      <alignment horizontal="left" wrapText="1"/>
      <protection/>
    </xf>
    <xf numFmtId="0" fontId="15" fillId="37" borderId="73" xfId="35" applyFont="1" applyFill="1" applyBorder="1" applyAlignment="1">
      <alignment horizontal="left" wrapText="1"/>
      <protection/>
    </xf>
    <xf numFmtId="3" fontId="15" fillId="0" borderId="25" xfId="33" applyNumberFormat="1" applyFont="1" applyBorder="1" applyAlignment="1" applyProtection="1">
      <alignment horizontal="right" vertical="center"/>
      <protection locked="0"/>
    </xf>
    <xf numFmtId="3" fontId="22" fillId="0" borderId="18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 locked="0"/>
    </xf>
    <xf numFmtId="3" fontId="22" fillId="0" borderId="25" xfId="33" applyNumberFormat="1" applyFont="1" applyBorder="1" applyAlignment="1" applyProtection="1">
      <alignment horizontal="right" vertical="center"/>
      <protection locked="0"/>
    </xf>
    <xf numFmtId="3" fontId="15" fillId="0" borderId="28" xfId="33" applyNumberFormat="1" applyFont="1" applyFill="1" applyBorder="1" applyAlignment="1" applyProtection="1">
      <alignment horizontal="right" vertical="center"/>
      <protection locked="0"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22" fillId="0" borderId="28" xfId="33" applyNumberFormat="1" applyFont="1" applyBorder="1" applyAlignment="1" applyProtection="1">
      <alignment horizontal="right" vertical="center"/>
      <protection locked="0"/>
    </xf>
    <xf numFmtId="0" fontId="15" fillId="0" borderId="38" xfId="35" applyFont="1" applyFill="1" applyBorder="1" applyAlignment="1">
      <alignment horizontal="left"/>
      <protection/>
    </xf>
    <xf numFmtId="0" fontId="15" fillId="0" borderId="24" xfId="35" applyFont="1" applyFill="1" applyBorder="1" applyAlignment="1">
      <alignment horizontal="left"/>
      <protection/>
    </xf>
    <xf numFmtId="0" fontId="15" fillId="0" borderId="24" xfId="35" applyFont="1" applyFill="1" applyBorder="1">
      <alignment/>
      <protection/>
    </xf>
    <xf numFmtId="3" fontId="22" fillId="0" borderId="35" xfId="33" applyNumberFormat="1" applyFont="1" applyBorder="1" applyAlignment="1" applyProtection="1">
      <alignment horizontal="right" vertical="center"/>
      <protection/>
    </xf>
    <xf numFmtId="0" fontId="20" fillId="0" borderId="74" xfId="35" applyFont="1" applyFill="1" applyBorder="1" applyAlignment="1">
      <alignment horizontal="left"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 locked="0"/>
    </xf>
    <xf numFmtId="3" fontId="15" fillId="0" borderId="34" xfId="33" applyNumberFormat="1" applyFont="1" applyBorder="1" applyAlignment="1" applyProtection="1">
      <alignment horizontal="right" vertical="center"/>
      <protection locked="0"/>
    </xf>
    <xf numFmtId="0" fontId="23" fillId="0" borderId="38" xfId="35" applyFont="1" applyFill="1" applyBorder="1" applyAlignment="1">
      <alignment wrapText="1"/>
      <protection/>
    </xf>
    <xf numFmtId="0" fontId="23" fillId="0" borderId="0" xfId="35" applyFont="1" applyFill="1" applyBorder="1" applyAlignment="1">
      <alignment wrapText="1"/>
      <protection/>
    </xf>
    <xf numFmtId="0" fontId="27" fillId="0" borderId="0" xfId="35" applyFont="1" applyFill="1" applyBorder="1" applyAlignment="1">
      <alignment wrapText="1"/>
      <protection/>
    </xf>
    <xf numFmtId="0" fontId="23" fillId="0" borderId="24" xfId="35" applyFont="1" applyFill="1" applyBorder="1" applyAlignment="1">
      <alignment wrapText="1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15" fillId="0" borderId="25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horizontal="right" vertical="center"/>
      <protection/>
    </xf>
    <xf numFmtId="0" fontId="23" fillId="0" borderId="38" xfId="33" applyFont="1" applyFill="1" applyBorder="1" applyAlignment="1">
      <alignment vertical="center" wrapText="1"/>
      <protection/>
    </xf>
    <xf numFmtId="0" fontId="23" fillId="0" borderId="47" xfId="33" applyFont="1" applyFill="1" applyBorder="1" applyAlignment="1">
      <alignment vertical="center" wrapText="1"/>
      <protection/>
    </xf>
    <xf numFmtId="0" fontId="23" fillId="0" borderId="45" xfId="33" applyFont="1" applyFill="1" applyBorder="1" applyAlignment="1">
      <alignment vertical="center" wrapText="1"/>
      <protection/>
    </xf>
    <xf numFmtId="0" fontId="23" fillId="0" borderId="24" xfId="33" applyFont="1" applyFill="1" applyBorder="1" applyAlignment="1">
      <alignment vertical="center" wrapText="1"/>
      <protection/>
    </xf>
    <xf numFmtId="0" fontId="21" fillId="0" borderId="41" xfId="35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28" xfId="33" applyNumberFormat="1" applyFont="1" applyBorder="1" applyAlignment="1" applyProtection="1">
      <alignment vertical="center"/>
      <protection/>
    </xf>
    <xf numFmtId="3" fontId="15" fillId="0" borderId="28" xfId="33" applyNumberFormat="1" applyFont="1" applyBorder="1" applyAlignment="1" applyProtection="1">
      <alignment vertical="center"/>
      <protection locked="0"/>
    </xf>
    <xf numFmtId="3" fontId="22" fillId="0" borderId="26" xfId="33" applyNumberFormat="1" applyFont="1" applyBorder="1" applyAlignment="1" applyProtection="1">
      <alignment vertical="center"/>
      <protection locked="0"/>
    </xf>
    <xf numFmtId="3" fontId="22" fillId="0" borderId="25" xfId="33" applyNumberFormat="1" applyFont="1" applyBorder="1" applyAlignment="1" applyProtection="1">
      <alignment vertical="center"/>
      <protection locked="0"/>
    </xf>
    <xf numFmtId="3" fontId="15" fillId="0" borderId="25" xfId="33" applyNumberFormat="1" applyFont="1" applyBorder="1" applyAlignment="1" applyProtection="1">
      <alignment vertical="center"/>
      <protection locked="0"/>
    </xf>
    <xf numFmtId="3" fontId="15" fillId="0" borderId="28" xfId="33" applyNumberFormat="1" applyFont="1" applyBorder="1" applyAlignment="1" applyProtection="1">
      <alignment vertical="center"/>
      <protection/>
    </xf>
    <xf numFmtId="3" fontId="15" fillId="0" borderId="25" xfId="33" applyNumberFormat="1" applyFont="1" applyBorder="1" applyAlignment="1" applyProtection="1">
      <alignment vertical="center"/>
      <protection/>
    </xf>
    <xf numFmtId="3" fontId="22" fillId="0" borderId="57" xfId="33" applyNumberFormat="1" applyFont="1" applyBorder="1" applyAlignment="1" applyProtection="1">
      <alignment vertical="center"/>
      <protection locked="0"/>
    </xf>
    <xf numFmtId="3" fontId="22" fillId="0" borderId="28" xfId="33" applyNumberFormat="1" applyFont="1" applyBorder="1" applyAlignment="1" applyProtection="1">
      <alignment vertical="center"/>
      <protection locked="0"/>
    </xf>
    <xf numFmtId="0" fontId="15" fillId="0" borderId="11" xfId="33" applyFont="1" applyBorder="1" applyAlignment="1">
      <alignment horizontal="left" vertical="center"/>
      <protection/>
    </xf>
    <xf numFmtId="0" fontId="20" fillId="0" borderId="38" xfId="35" applyFont="1" applyFill="1" applyBorder="1">
      <alignment/>
      <protection/>
    </xf>
    <xf numFmtId="0" fontId="20" fillId="0" borderId="24" xfId="35" applyFont="1" applyFill="1" applyBorder="1">
      <alignment/>
      <protection/>
    </xf>
    <xf numFmtId="0" fontId="15" fillId="0" borderId="0" xfId="35" applyFont="1" applyFill="1" applyBorder="1" applyAlignment="1">
      <alignment horizontal="left" wrapText="1"/>
      <protection/>
    </xf>
    <xf numFmtId="0" fontId="20" fillId="0" borderId="38" xfId="35" applyFont="1" applyFill="1" applyBorder="1" applyAlignment="1">
      <alignment horizontal="left" wrapText="1"/>
      <protection/>
    </xf>
    <xf numFmtId="0" fontId="20" fillId="0" borderId="52" xfId="35" applyFont="1" applyFill="1" applyBorder="1" applyAlignment="1">
      <alignment horizontal="left" wrapText="1"/>
      <protection/>
    </xf>
    <xf numFmtId="0" fontId="20" fillId="0" borderId="0" xfId="35" applyFont="1" applyFill="1" applyBorder="1" applyAlignment="1">
      <alignment horizontal="left" wrapText="1"/>
      <protection/>
    </xf>
    <xf numFmtId="0" fontId="20" fillId="0" borderId="24" xfId="35" applyFont="1" applyFill="1" applyBorder="1" applyAlignment="1">
      <alignment horizontal="left" wrapText="1"/>
      <protection/>
    </xf>
    <xf numFmtId="3" fontId="22" fillId="0" borderId="57" xfId="33" applyNumberFormat="1" applyFont="1" applyBorder="1" applyAlignment="1">
      <alignment vertical="center"/>
      <protection/>
    </xf>
    <xf numFmtId="3" fontId="15" fillId="0" borderId="64" xfId="33" applyNumberFormat="1" applyFont="1" applyBorder="1" applyAlignment="1" applyProtection="1">
      <alignment vertical="center"/>
      <protection locked="0"/>
    </xf>
    <xf numFmtId="3" fontId="15" fillId="0" borderId="34" xfId="33" applyNumberFormat="1" applyFont="1" applyBorder="1" applyAlignment="1" applyProtection="1">
      <alignment vertical="center"/>
      <protection locked="0"/>
    </xf>
    <xf numFmtId="3" fontId="22" fillId="0" borderId="57" xfId="33" applyNumberFormat="1" applyFont="1" applyBorder="1" applyAlignment="1" applyProtection="1">
      <alignment vertical="center"/>
      <protection/>
    </xf>
    <xf numFmtId="3" fontId="22" fillId="0" borderId="28" xfId="33" applyNumberFormat="1" applyFont="1" applyBorder="1" applyAlignment="1" applyProtection="1">
      <alignment horizontal="right"/>
      <protection locked="0"/>
    </xf>
    <xf numFmtId="3" fontId="22" fillId="0" borderId="28" xfId="33" applyNumberFormat="1" applyFont="1" applyBorder="1" applyAlignment="1" applyProtection="1">
      <alignment horizontal="right"/>
      <protection/>
    </xf>
    <xf numFmtId="3" fontId="15" fillId="0" borderId="28" xfId="33" applyNumberFormat="1" applyFont="1" applyBorder="1" applyAlignment="1" applyProtection="1">
      <alignment horizontal="right"/>
      <protection locked="0"/>
    </xf>
    <xf numFmtId="3" fontId="22" fillId="0" borderId="25" xfId="33" applyNumberFormat="1" applyFont="1" applyBorder="1" applyAlignment="1" applyProtection="1">
      <alignment horizontal="right"/>
      <protection locked="0"/>
    </xf>
    <xf numFmtId="3" fontId="15" fillId="0" borderId="25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61" fillId="0" borderId="0" xfId="0" applyFont="1" applyAlignment="1">
      <alignment/>
    </xf>
    <xf numFmtId="0" fontId="15" fillId="44" borderId="0" xfId="33" applyFont="1" applyFill="1" applyAlignment="1">
      <alignment vertical="center"/>
      <protection/>
    </xf>
    <xf numFmtId="0" fontId="40" fillId="44" borderId="0" xfId="33" applyFill="1">
      <alignment/>
      <protection/>
    </xf>
    <xf numFmtId="0" fontId="62" fillId="0" borderId="0" xfId="34" applyFont="1" applyAlignment="1">
      <alignment vertical="center"/>
      <protection/>
    </xf>
    <xf numFmtId="0" fontId="63" fillId="0" borderId="0" xfId="34" applyFont="1" applyAlignment="1">
      <alignment vertical="center"/>
      <protection/>
    </xf>
    <xf numFmtId="0" fontId="63" fillId="0" borderId="0" xfId="34" applyFont="1" applyAlignment="1">
      <alignment vertical="center" wrapText="1"/>
      <protection/>
    </xf>
    <xf numFmtId="1" fontId="64" fillId="0" borderId="0" xfId="34" applyNumberFormat="1" applyFont="1" applyAlignment="1">
      <alignment vertical="center"/>
      <protection/>
    </xf>
    <xf numFmtId="0" fontId="65" fillId="0" borderId="0" xfId="34" applyFont="1" applyProtection="1">
      <alignment/>
      <protection locked="0"/>
    </xf>
    <xf numFmtId="0" fontId="63" fillId="0" borderId="0" xfId="34" applyFont="1" applyAlignment="1" applyProtection="1">
      <alignment vertical="center"/>
      <protection locked="0"/>
    </xf>
    <xf numFmtId="0" fontId="63" fillId="0" borderId="0" xfId="34" applyFont="1" applyBorder="1" applyAlignment="1">
      <alignment vertical="center"/>
      <protection/>
    </xf>
    <xf numFmtId="0" fontId="63" fillId="0" borderId="0" xfId="34" applyFont="1" applyBorder="1" applyAlignment="1">
      <alignment vertical="center" wrapText="1"/>
      <protection/>
    </xf>
    <xf numFmtId="0" fontId="63" fillId="0" borderId="0" xfId="34" applyFont="1" applyAlignment="1">
      <alignment horizontal="center" vertical="center"/>
      <protection/>
    </xf>
    <xf numFmtId="14" fontId="63" fillId="33" borderId="0" xfId="34" applyNumberFormat="1" applyFont="1" applyFill="1" applyAlignment="1" applyProtection="1" quotePrefix="1">
      <alignment horizontal="center" vertical="center"/>
      <protection locked="0"/>
    </xf>
    <xf numFmtId="14" fontId="63" fillId="33" borderId="0" xfId="34" applyNumberFormat="1" applyFont="1" applyFill="1" applyAlignment="1" applyProtection="1">
      <alignment horizontal="center" vertical="center"/>
      <protection locked="0"/>
    </xf>
    <xf numFmtId="0" fontId="63" fillId="0" borderId="0" xfId="34" applyFont="1" applyAlignment="1" quotePrefix="1">
      <alignment vertical="center"/>
      <protection/>
    </xf>
    <xf numFmtId="49" fontId="63" fillId="33" borderId="10" xfId="34" applyNumberFormat="1" applyFont="1" applyFill="1" applyBorder="1" applyAlignment="1" applyProtection="1">
      <alignment horizontal="center" vertical="center"/>
      <protection locked="0"/>
    </xf>
    <xf numFmtId="49" fontId="69" fillId="33" borderId="36" xfId="34" applyNumberFormat="1" applyFont="1" applyFill="1" applyBorder="1" applyAlignment="1" applyProtection="1">
      <alignment horizontal="center" vertical="center"/>
      <protection locked="0"/>
    </xf>
    <xf numFmtId="0" fontId="63" fillId="0" borderId="0" xfId="34" applyFont="1" applyAlignment="1" quotePrefix="1">
      <alignment horizontal="center" vertical="center"/>
      <protection/>
    </xf>
    <xf numFmtId="215" fontId="63" fillId="0" borderId="0" xfId="34" applyNumberFormat="1" applyFont="1" applyAlignment="1">
      <alignment vertical="center"/>
      <protection/>
    </xf>
    <xf numFmtId="0" fontId="62" fillId="0" borderId="0" xfId="34" applyFont="1" applyBorder="1" applyAlignment="1">
      <alignment vertical="center"/>
      <protection/>
    </xf>
    <xf numFmtId="0" fontId="70" fillId="0" borderId="27" xfId="35" applyFont="1" applyFill="1" applyBorder="1" applyAlignment="1">
      <alignment horizontal="left" vertical="center" wrapText="1"/>
      <protection/>
    </xf>
    <xf numFmtId="0" fontId="71" fillId="0" borderId="30" xfId="35" applyFont="1" applyFill="1" applyBorder="1" applyAlignment="1">
      <alignment horizontal="center" vertical="center" wrapText="1"/>
      <protection/>
    </xf>
    <xf numFmtId="0" fontId="63" fillId="0" borderId="53" xfId="34" applyFont="1" applyBorder="1" applyAlignment="1">
      <alignment horizontal="center" vertical="center" wrapText="1"/>
      <protection/>
    </xf>
    <xf numFmtId="0" fontId="63" fillId="0" borderId="14" xfId="34" applyFont="1" applyBorder="1" applyAlignment="1">
      <alignment horizontal="center" vertical="center"/>
      <protection/>
    </xf>
    <xf numFmtId="0" fontId="63" fillId="0" borderId="19" xfId="34" applyFont="1" applyBorder="1" applyAlignment="1">
      <alignment horizontal="center" vertical="center"/>
      <protection/>
    </xf>
    <xf numFmtId="0" fontId="63" fillId="0" borderId="23" xfId="34" applyFont="1" applyBorder="1" applyAlignment="1">
      <alignment horizontal="center" vertical="center"/>
      <protection/>
    </xf>
    <xf numFmtId="0" fontId="72" fillId="0" borderId="30" xfId="35" applyFont="1" applyFill="1" applyBorder="1" applyAlignment="1">
      <alignment horizontal="center" vertical="center" wrapText="1"/>
      <protection/>
    </xf>
    <xf numFmtId="0" fontId="63" fillId="0" borderId="17" xfId="34" applyFont="1" applyBorder="1" applyAlignment="1">
      <alignment horizontal="center" vertical="center"/>
      <protection/>
    </xf>
    <xf numFmtId="0" fontId="73" fillId="0" borderId="27" xfId="34" applyFont="1" applyBorder="1" applyAlignment="1">
      <alignment vertical="center"/>
      <protection/>
    </xf>
    <xf numFmtId="0" fontId="63" fillId="0" borderId="30" xfId="34" applyFont="1" applyBorder="1" applyAlignment="1">
      <alignment horizontal="center" vertical="center"/>
      <protection/>
    </xf>
    <xf numFmtId="0" fontId="63" fillId="0" borderId="13" xfId="34" applyFont="1" applyBorder="1" applyAlignment="1">
      <alignment horizontal="left" vertical="center" wrapText="1"/>
      <protection/>
    </xf>
    <xf numFmtId="0" fontId="74" fillId="0" borderId="0" xfId="34" applyFont="1" applyAlignment="1">
      <alignment vertical="center"/>
      <protection/>
    </xf>
    <xf numFmtId="216" fontId="75" fillId="33" borderId="15" xfId="35" applyNumberFormat="1" applyFont="1" applyFill="1" applyBorder="1" applyAlignment="1" quotePrefix="1">
      <alignment horizontal="right" vertical="center"/>
      <protection/>
    </xf>
    <xf numFmtId="3" fontId="70" fillId="0" borderId="68" xfId="34" applyNumberFormat="1" applyFont="1" applyBorder="1" applyAlignment="1">
      <alignment horizontal="right" vertical="center"/>
      <protection/>
    </xf>
    <xf numFmtId="0" fontId="76" fillId="0" borderId="0" xfId="34" applyFont="1" applyAlignment="1">
      <alignment vertical="center"/>
      <protection/>
    </xf>
    <xf numFmtId="216" fontId="75" fillId="33" borderId="19" xfId="35" applyNumberFormat="1" applyFont="1" applyFill="1" applyBorder="1" applyAlignment="1" quotePrefix="1">
      <alignment horizontal="right" vertical="center"/>
      <protection/>
    </xf>
    <xf numFmtId="3" fontId="70" fillId="0" borderId="54" xfId="34" applyNumberFormat="1" applyFont="1" applyBorder="1" applyAlignment="1">
      <alignment horizontal="right" vertical="center"/>
      <protection/>
    </xf>
    <xf numFmtId="0" fontId="76" fillId="37" borderId="0" xfId="34" applyFont="1" applyFill="1" applyAlignment="1">
      <alignment vertical="center"/>
      <protection/>
    </xf>
    <xf numFmtId="0" fontId="76" fillId="36" borderId="0" xfId="34" applyFont="1" applyFill="1" applyAlignment="1">
      <alignment vertical="center"/>
      <protection/>
    </xf>
    <xf numFmtId="0" fontId="76" fillId="0" borderId="23" xfId="35" applyNumberFormat="1" applyFont="1" applyFill="1" applyBorder="1" applyAlignment="1" quotePrefix="1">
      <alignment horizontal="right"/>
      <protection/>
    </xf>
    <xf numFmtId="216" fontId="75" fillId="33" borderId="0" xfId="35" applyNumberFormat="1" applyFont="1" applyFill="1" applyBorder="1" applyAlignment="1" quotePrefix="1">
      <alignment horizontal="right" vertical="center"/>
      <protection/>
    </xf>
    <xf numFmtId="0" fontId="76" fillId="0" borderId="0" xfId="34" applyNumberFormat="1" applyFont="1" applyAlignment="1">
      <alignment horizontal="right"/>
      <protection/>
    </xf>
    <xf numFmtId="0" fontId="76" fillId="0" borderId="0" xfId="35" applyNumberFormat="1" applyFont="1" applyFill="1" applyAlignment="1">
      <alignment horizontal="right"/>
      <protection/>
    </xf>
    <xf numFmtId="0" fontId="75" fillId="33" borderId="48" xfId="35" applyFont="1" applyFill="1" applyBorder="1" applyAlignment="1" quotePrefix="1">
      <alignment horizontal="left"/>
      <protection/>
    </xf>
    <xf numFmtId="196" fontId="77" fillId="0" borderId="0" xfId="35" applyNumberFormat="1" applyFont="1" applyFill="1" applyBorder="1">
      <alignment/>
      <protection/>
    </xf>
    <xf numFmtId="0" fontId="78" fillId="0" borderId="0" xfId="35" applyFont="1" applyFill="1" applyBorder="1">
      <alignment/>
      <protection/>
    </xf>
    <xf numFmtId="0" fontId="78" fillId="0" borderId="13" xfId="35" applyFont="1" applyFill="1" applyBorder="1">
      <alignment/>
      <protection/>
    </xf>
    <xf numFmtId="0" fontId="79" fillId="0" borderId="0" xfId="34" applyFont="1" applyAlignment="1">
      <alignment vertical="center"/>
      <protection/>
    </xf>
    <xf numFmtId="3" fontId="70" fillId="0" borderId="75" xfId="34" applyNumberFormat="1" applyFont="1" applyBorder="1" applyAlignment="1">
      <alignment horizontal="right" vertical="center"/>
      <protection/>
    </xf>
    <xf numFmtId="0" fontId="62" fillId="0" borderId="0" xfId="34" applyNumberFormat="1" applyFont="1" applyBorder="1" applyAlignment="1">
      <alignment horizontal="right"/>
      <protection/>
    </xf>
    <xf numFmtId="0" fontId="72" fillId="0" borderId="27" xfId="35" applyFont="1" applyFill="1" applyBorder="1" applyAlignment="1" quotePrefix="1">
      <alignment horizontal="right" vertical="center"/>
      <protection/>
    </xf>
    <xf numFmtId="0" fontId="80" fillId="0" borderId="30" xfId="35" applyFont="1" applyFill="1" applyBorder="1" applyAlignment="1">
      <alignment horizontal="right" vertical="center"/>
      <protection/>
    </xf>
    <xf numFmtId="3" fontId="69" fillId="0" borderId="10" xfId="34" applyNumberFormat="1" applyFont="1" applyBorder="1" applyAlignment="1">
      <alignment vertical="center"/>
      <protection/>
    </xf>
    <xf numFmtId="0" fontId="81" fillId="0" borderId="0" xfId="34" applyFont="1" applyBorder="1" applyAlignment="1">
      <alignment vertical="center"/>
      <protection/>
    </xf>
    <xf numFmtId="0" fontId="72" fillId="0" borderId="0" xfId="35" applyFont="1" applyFill="1" applyBorder="1" applyAlignment="1" quotePrefix="1">
      <alignment horizontal="right" vertical="center"/>
      <protection/>
    </xf>
    <xf numFmtId="216" fontId="80" fillId="0" borderId="0" xfId="35" applyNumberFormat="1" applyFont="1" applyFill="1" applyBorder="1" applyAlignment="1" quotePrefix="1">
      <alignment horizontal="center" vertical="center"/>
      <protection/>
    </xf>
    <xf numFmtId="0" fontId="61" fillId="0" borderId="0" xfId="35" applyFont="1" applyFill="1" applyBorder="1" applyAlignment="1">
      <alignment horizontal="left" vertical="center" wrapText="1"/>
      <protection/>
    </xf>
    <xf numFmtId="3" fontId="63" fillId="0" borderId="0" xfId="34" applyNumberFormat="1" applyFont="1" applyBorder="1" applyAlignment="1" applyProtection="1">
      <alignment horizontal="right" vertical="center"/>
      <protection locked="0"/>
    </xf>
    <xf numFmtId="3" fontId="63" fillId="0" borderId="0" xfId="34" applyNumberFormat="1" applyFont="1" applyAlignment="1">
      <alignment horizontal="right" vertical="center"/>
      <protection/>
    </xf>
    <xf numFmtId="3" fontId="63" fillId="0" borderId="0" xfId="34" applyNumberFormat="1" applyFont="1" applyAlignment="1">
      <alignment horizontal="center" vertical="center"/>
      <protection/>
    </xf>
    <xf numFmtId="0" fontId="68" fillId="0" borderId="0" xfId="34" applyFont="1" applyAlignment="1">
      <alignment vertical="center" wrapText="1"/>
      <protection/>
    </xf>
    <xf numFmtId="14" fontId="63" fillId="0" borderId="0" xfId="34" applyNumberFormat="1" applyFont="1" applyFill="1" applyAlignment="1" applyProtection="1" quotePrefix="1">
      <alignment horizontal="center" vertical="center"/>
      <protection/>
    </xf>
    <xf numFmtId="14" fontId="63" fillId="0" borderId="0" xfId="34" applyNumberFormat="1" applyFont="1" applyFill="1" applyAlignment="1" applyProtection="1">
      <alignment horizontal="center" vertical="center"/>
      <protection/>
    </xf>
    <xf numFmtId="49" fontId="63" fillId="33" borderId="10" xfId="34" applyNumberFormat="1" applyFont="1" applyFill="1" applyBorder="1" applyAlignment="1">
      <alignment horizontal="center" vertical="center"/>
      <protection/>
    </xf>
    <xf numFmtId="3" fontId="63" fillId="0" borderId="0" xfId="34" applyNumberFormat="1" applyFont="1" applyAlignment="1" quotePrefix="1">
      <alignment horizontal="right" vertical="center"/>
      <protection/>
    </xf>
    <xf numFmtId="49" fontId="69" fillId="33" borderId="36" xfId="34" applyNumberFormat="1" applyFont="1" applyFill="1" applyBorder="1" applyAlignment="1">
      <alignment horizontal="center" vertical="center"/>
      <protection/>
    </xf>
    <xf numFmtId="0" fontId="63" fillId="0" borderId="15" xfId="34" applyFont="1" applyBorder="1" applyAlignment="1">
      <alignment horizontal="center" vertical="center"/>
      <protection/>
    </xf>
    <xf numFmtId="3" fontId="63" fillId="0" borderId="14" xfId="34" applyNumberFormat="1" applyFont="1" applyBorder="1" applyAlignment="1">
      <alignment horizontal="right" vertical="center"/>
      <protection/>
    </xf>
    <xf numFmtId="3" fontId="63" fillId="0" borderId="14" xfId="34" applyNumberFormat="1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 wrapText="1"/>
      <protection/>
    </xf>
    <xf numFmtId="1" fontId="63" fillId="0" borderId="17" xfId="34" applyNumberFormat="1" applyFont="1" applyBorder="1" applyAlignment="1">
      <alignment horizontal="center" vertical="center"/>
      <protection/>
    </xf>
    <xf numFmtId="0" fontId="73" fillId="0" borderId="27" xfId="34" applyFont="1" applyBorder="1" applyAlignment="1">
      <alignment horizontal="left" vertical="center"/>
      <protection/>
    </xf>
    <xf numFmtId="3" fontId="63" fillId="0" borderId="21" xfId="34" applyNumberFormat="1" applyFont="1" applyBorder="1" applyAlignment="1">
      <alignment horizontal="right" vertical="center"/>
      <protection/>
    </xf>
    <xf numFmtId="3" fontId="70" fillId="37" borderId="59" xfId="34" applyNumberFormat="1" applyFont="1" applyFill="1" applyBorder="1" applyAlignment="1" applyProtection="1">
      <alignment horizontal="right" vertical="center"/>
      <protection locked="0"/>
    </xf>
    <xf numFmtId="3" fontId="70" fillId="37" borderId="68" xfId="34" applyNumberFormat="1" applyFont="1" applyFill="1" applyBorder="1" applyAlignment="1" applyProtection="1">
      <alignment horizontal="right" vertical="center"/>
      <protection locked="0"/>
    </xf>
    <xf numFmtId="3" fontId="70" fillId="37" borderId="48" xfId="34" applyNumberFormat="1" applyFont="1" applyFill="1" applyBorder="1" applyAlignment="1" applyProtection="1">
      <alignment horizontal="right" vertical="center"/>
      <protection locked="0"/>
    </xf>
    <xf numFmtId="3" fontId="70" fillId="37" borderId="54" xfId="34" applyNumberFormat="1" applyFont="1" applyFill="1" applyBorder="1" applyAlignment="1" applyProtection="1">
      <alignment horizontal="right" vertical="center"/>
      <protection locked="0"/>
    </xf>
    <xf numFmtId="0" fontId="76" fillId="0" borderId="0" xfId="34" applyNumberFormat="1" applyFont="1" applyBorder="1" applyAlignment="1">
      <alignment horizontal="right"/>
      <protection/>
    </xf>
    <xf numFmtId="0" fontId="75" fillId="33" borderId="48" xfId="34" applyFont="1" applyFill="1" applyBorder="1" applyAlignment="1">
      <alignment vertical="center"/>
      <protection/>
    </xf>
    <xf numFmtId="0" fontId="76" fillId="36" borderId="0" xfId="34" applyNumberFormat="1" applyFont="1" applyFill="1" applyAlignment="1">
      <alignment horizontal="right"/>
      <protection/>
    </xf>
    <xf numFmtId="216" fontId="75" fillId="33" borderId="19" xfId="35" applyNumberFormat="1" applyFont="1" applyFill="1" applyBorder="1" applyAlignment="1" quotePrefix="1">
      <alignment horizontal="right"/>
      <protection/>
    </xf>
    <xf numFmtId="0" fontId="76" fillId="0" borderId="0" xfId="34" applyFont="1">
      <alignment/>
      <protection/>
    </xf>
    <xf numFmtId="216" fontId="75" fillId="33" borderId="19" xfId="35" applyNumberFormat="1" applyFont="1" applyFill="1" applyBorder="1" applyAlignment="1">
      <alignment horizontal="right"/>
      <protection/>
    </xf>
    <xf numFmtId="3" fontId="70" fillId="0" borderId="56" xfId="34" applyNumberFormat="1" applyFont="1" applyBorder="1" applyAlignment="1">
      <alignment horizontal="right" vertical="center"/>
      <protection/>
    </xf>
    <xf numFmtId="3" fontId="70" fillId="37" borderId="40" xfId="34" applyNumberFormat="1" applyFont="1" applyFill="1" applyBorder="1" applyAlignment="1" applyProtection="1">
      <alignment horizontal="right" vertical="center"/>
      <protection locked="0"/>
    </xf>
    <xf numFmtId="3" fontId="70" fillId="37" borderId="76" xfId="34" applyNumberFormat="1" applyFont="1" applyFill="1" applyBorder="1" applyAlignment="1" applyProtection="1">
      <alignment horizontal="right" vertical="center"/>
      <protection locked="0"/>
    </xf>
    <xf numFmtId="3" fontId="70" fillId="37" borderId="56" xfId="34" applyNumberFormat="1" applyFont="1" applyFill="1" applyBorder="1" applyAlignment="1" applyProtection="1">
      <alignment horizontal="right" vertical="center"/>
      <protection locked="0"/>
    </xf>
    <xf numFmtId="0" fontId="62" fillId="0" borderId="0" xfId="34" applyNumberFormat="1" applyFont="1" applyAlignment="1">
      <alignment horizontal="right"/>
      <protection/>
    </xf>
    <xf numFmtId="218" fontId="72" fillId="0" borderId="27" xfId="35" applyNumberFormat="1" applyFont="1" applyFill="1" applyBorder="1" applyAlignment="1">
      <alignment vertical="center"/>
      <protection/>
    </xf>
    <xf numFmtId="3" fontId="69" fillId="37" borderId="10" xfId="34" applyNumberFormat="1" applyFont="1" applyFill="1" applyBorder="1" applyAlignment="1">
      <alignment vertical="center"/>
      <protection/>
    </xf>
    <xf numFmtId="0" fontId="72" fillId="0" borderId="0" xfId="35" applyFont="1" applyFill="1" applyBorder="1" applyAlignment="1">
      <alignment horizontal="center" vertical="center"/>
      <protection/>
    </xf>
    <xf numFmtId="0" fontId="63" fillId="0" borderId="15" xfId="34" applyFont="1" applyBorder="1" applyAlignment="1">
      <alignment vertical="center"/>
      <protection/>
    </xf>
    <xf numFmtId="0" fontId="63" fillId="0" borderId="16" xfId="34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/>
      <protection/>
    </xf>
    <xf numFmtId="3" fontId="63" fillId="0" borderId="17" xfId="34" applyNumberFormat="1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left" vertical="center"/>
      <protection/>
    </xf>
    <xf numFmtId="0" fontId="63" fillId="0" borderId="27" xfId="34" applyFont="1" applyBorder="1" applyAlignment="1">
      <alignment vertical="center" wrapText="1"/>
      <protection/>
    </xf>
    <xf numFmtId="3" fontId="63" fillId="0" borderId="27" xfId="34" applyNumberFormat="1" applyFont="1" applyBorder="1" applyAlignment="1">
      <alignment horizontal="right" vertical="center"/>
      <protection/>
    </xf>
    <xf numFmtId="3" fontId="63" fillId="0" borderId="30" xfId="34" applyNumberFormat="1" applyFont="1" applyBorder="1" applyAlignment="1">
      <alignment horizontal="right" vertical="center"/>
      <protection/>
    </xf>
    <xf numFmtId="0" fontId="73" fillId="0" borderId="22" xfId="34" applyFont="1" applyBorder="1" applyAlignment="1">
      <alignment vertical="center" wrapText="1"/>
      <protection/>
    </xf>
    <xf numFmtId="3" fontId="70" fillId="0" borderId="68" xfId="34" applyNumberFormat="1" applyFont="1" applyBorder="1" applyAlignment="1">
      <alignment vertical="center"/>
      <protection/>
    </xf>
    <xf numFmtId="3" fontId="70" fillId="0" borderId="54" xfId="34" applyNumberFormat="1" applyFont="1" applyBorder="1" applyAlignment="1" applyProtection="1">
      <alignment vertical="center"/>
      <protection/>
    </xf>
    <xf numFmtId="216" fontId="75" fillId="33" borderId="22" xfId="35" applyNumberFormat="1" applyFont="1" applyFill="1" applyBorder="1" applyAlignment="1" quotePrefix="1">
      <alignment horizontal="right" vertical="center"/>
      <protection/>
    </xf>
    <xf numFmtId="3" fontId="70" fillId="0" borderId="75" xfId="34" applyNumberFormat="1" applyFont="1" applyBorder="1" applyAlignment="1" applyProtection="1">
      <alignment vertical="center"/>
      <protection/>
    </xf>
    <xf numFmtId="216" fontId="69" fillId="0" borderId="27" xfId="35" applyNumberFormat="1" applyFont="1" applyFill="1" applyBorder="1" applyAlignment="1" quotePrefix="1">
      <alignment horizontal="center" vertical="center"/>
      <protection/>
    </xf>
    <xf numFmtId="3" fontId="69" fillId="0" borderId="27" xfId="34" applyNumberFormat="1" applyFont="1" applyBorder="1" applyAlignment="1">
      <alignment vertical="center"/>
      <protection/>
    </xf>
    <xf numFmtId="3" fontId="69" fillId="0" borderId="30" xfId="34" applyNumberFormat="1" applyFont="1" applyBorder="1" applyAlignment="1">
      <alignment vertical="center"/>
      <protection/>
    </xf>
    <xf numFmtId="0" fontId="61" fillId="0" borderId="27" xfId="35" applyFont="1" applyFill="1" applyBorder="1" applyAlignment="1">
      <alignment horizontal="right" vertical="center"/>
      <protection/>
    </xf>
    <xf numFmtId="3" fontId="72" fillId="0" borderId="30" xfId="35" applyNumberFormat="1" applyFont="1" applyFill="1" applyBorder="1" applyAlignment="1">
      <alignment vertical="center"/>
      <protection/>
    </xf>
    <xf numFmtId="3" fontId="70" fillId="0" borderId="54" xfId="34" applyNumberFormat="1" applyFont="1" applyBorder="1" applyAlignment="1">
      <alignment vertical="center"/>
      <protection/>
    </xf>
    <xf numFmtId="0" fontId="78" fillId="0" borderId="0" xfId="35" applyFont="1" applyFill="1">
      <alignment/>
      <protection/>
    </xf>
    <xf numFmtId="0" fontId="77" fillId="36" borderId="0" xfId="35" applyFont="1" applyFill="1" applyBorder="1" applyAlignment="1">
      <alignment horizontal="right"/>
      <protection/>
    </xf>
    <xf numFmtId="0" fontId="75" fillId="33" borderId="48" xfId="35" applyFont="1" applyFill="1" applyBorder="1">
      <alignment/>
      <protection/>
    </xf>
    <xf numFmtId="3" fontId="70" fillId="0" borderId="54" xfId="34" applyNumberFormat="1" applyFont="1" applyBorder="1" applyAlignment="1" applyProtection="1">
      <alignment horizontal="right" vertical="center"/>
      <protection locked="0"/>
    </xf>
    <xf numFmtId="216" fontId="72" fillId="0" borderId="27" xfId="35" applyNumberFormat="1" applyFont="1" applyFill="1" applyBorder="1" applyAlignment="1" quotePrefix="1">
      <alignment horizontal="right" vertical="center"/>
      <protection/>
    </xf>
    <xf numFmtId="3" fontId="70" fillId="0" borderId="68" xfId="34" applyNumberFormat="1" applyFont="1" applyBorder="1" applyAlignment="1" applyProtection="1">
      <alignment vertical="center"/>
      <protection locked="0"/>
    </xf>
    <xf numFmtId="3" fontId="70" fillId="0" borderId="54" xfId="34" applyNumberFormat="1" applyFont="1" applyBorder="1" applyAlignment="1" applyProtection="1">
      <alignment vertical="center"/>
      <protection locked="0"/>
    </xf>
    <xf numFmtId="0" fontId="68" fillId="0" borderId="0" xfId="34" applyFont="1" applyAlignment="1">
      <alignment vertical="center"/>
      <protection/>
    </xf>
    <xf numFmtId="0" fontId="63" fillId="45" borderId="14" xfId="34" applyFont="1" applyFill="1" applyBorder="1" applyAlignment="1" quotePrefix="1">
      <alignment horizontal="center" vertical="center"/>
      <protection/>
    </xf>
    <xf numFmtId="0" fontId="63" fillId="45" borderId="14" xfId="34" applyFont="1" applyFill="1" applyBorder="1" applyAlignment="1">
      <alignment vertical="center"/>
      <protection/>
    </xf>
    <xf numFmtId="0" fontId="63" fillId="45" borderId="15" xfId="34" applyFont="1" applyFill="1" applyBorder="1" applyAlignment="1" quotePrefix="1">
      <alignment horizontal="center" vertical="center" wrapText="1"/>
      <protection/>
    </xf>
    <xf numFmtId="3" fontId="63" fillId="0" borderId="10" xfId="34" applyNumberFormat="1" applyFont="1" applyBorder="1" applyAlignment="1">
      <alignment horizontal="center" vertical="center"/>
      <protection/>
    </xf>
    <xf numFmtId="1" fontId="63" fillId="0" borderId="10" xfId="34" applyNumberFormat="1" applyFont="1" applyBorder="1" applyAlignment="1">
      <alignment horizontal="center" vertical="center"/>
      <protection/>
    </xf>
    <xf numFmtId="0" fontId="63" fillId="45" borderId="21" xfId="34" applyFont="1" applyFill="1" applyBorder="1" applyAlignment="1" quotePrefix="1">
      <alignment horizontal="center" vertical="center" wrapText="1"/>
      <protection/>
    </xf>
    <xf numFmtId="0" fontId="63" fillId="45" borderId="19" xfId="34" applyFont="1" applyFill="1" applyBorder="1" applyAlignment="1" quotePrefix="1">
      <alignment horizontal="center" vertical="center" wrapText="1"/>
      <protection/>
    </xf>
    <xf numFmtId="0" fontId="63" fillId="45" borderId="27" xfId="34" applyFont="1" applyFill="1" applyBorder="1" applyAlignment="1" quotePrefix="1">
      <alignment horizontal="left" vertical="center"/>
      <protection/>
    </xf>
    <xf numFmtId="0" fontId="63" fillId="45" borderId="30" xfId="34" applyFont="1" applyFill="1" applyBorder="1" applyAlignment="1">
      <alignment horizontal="center" vertical="center"/>
      <protection/>
    </xf>
    <xf numFmtId="0" fontId="63" fillId="45" borderId="27" xfId="34" applyFont="1" applyFill="1" applyBorder="1" applyAlignment="1" quotePrefix="1">
      <alignment horizontal="left" vertical="center" wrapText="1"/>
      <protection/>
    </xf>
    <xf numFmtId="3" fontId="63" fillId="0" borderId="10" xfId="34" applyNumberFormat="1" applyFont="1" applyBorder="1" applyAlignment="1">
      <alignment horizontal="right" vertical="center"/>
      <protection/>
    </xf>
    <xf numFmtId="0" fontId="63" fillId="45" borderId="22" xfId="34" applyFont="1" applyFill="1" applyBorder="1" applyAlignment="1">
      <alignment vertical="center"/>
      <protection/>
    </xf>
    <xf numFmtId="196" fontId="63" fillId="45" borderId="29" xfId="34" applyNumberFormat="1" applyFont="1" applyFill="1" applyBorder="1" applyAlignment="1" quotePrefix="1">
      <alignment horizontal="center" vertical="center"/>
      <protection/>
    </xf>
    <xf numFmtId="196" fontId="63" fillId="45" borderId="21" xfId="34" applyNumberFormat="1" applyFont="1" applyFill="1" applyBorder="1" applyAlignment="1" quotePrefix="1">
      <alignment horizontal="center" vertical="center" wrapText="1"/>
      <protection/>
    </xf>
    <xf numFmtId="3" fontId="69" fillId="0" borderId="21" xfId="34" applyNumberFormat="1" applyFont="1" applyBorder="1" applyAlignment="1">
      <alignment horizontal="right" vertical="center"/>
      <protection/>
    </xf>
    <xf numFmtId="196" fontId="63" fillId="0" borderId="0" xfId="34" applyNumberFormat="1" applyFont="1" applyBorder="1" applyAlignment="1">
      <alignment vertical="center"/>
      <protection/>
    </xf>
    <xf numFmtId="196" fontId="63" fillId="0" borderId="0" xfId="34" applyNumberFormat="1" applyFont="1" applyBorder="1" applyAlignment="1">
      <alignment vertical="center" wrapText="1"/>
      <protection/>
    </xf>
    <xf numFmtId="3" fontId="63" fillId="0" borderId="0" xfId="34" applyNumberFormat="1" applyFont="1" applyBorder="1" applyAlignment="1">
      <alignment horizontal="right" vertical="center"/>
      <protection/>
    </xf>
    <xf numFmtId="0" fontId="63" fillId="0" borderId="27" xfId="34" applyFont="1" applyBorder="1" applyAlignment="1" quotePrefix="1">
      <alignment horizontal="center" vertical="center"/>
      <protection/>
    </xf>
    <xf numFmtId="0" fontId="63" fillId="0" borderId="30" xfId="34" applyFont="1" applyBorder="1" applyAlignment="1" quotePrefix="1">
      <alignment horizontal="center" vertical="center"/>
      <protection/>
    </xf>
    <xf numFmtId="0" fontId="63" fillId="0" borderId="14" xfId="34" applyFont="1" applyBorder="1" applyAlignment="1" quotePrefix="1">
      <alignment horizontal="center" vertical="center" wrapText="1"/>
      <protection/>
    </xf>
    <xf numFmtId="216" fontId="71" fillId="0" borderId="30" xfId="35" applyNumberFormat="1" applyFont="1" applyFill="1" applyBorder="1" applyAlignment="1" quotePrefix="1">
      <alignment horizontal="center" vertical="center"/>
      <protection/>
    </xf>
    <xf numFmtId="0" fontId="63" fillId="0" borderId="15" xfId="34" applyFont="1" applyBorder="1" applyAlignment="1" quotePrefix="1">
      <alignment horizontal="center" vertical="center"/>
      <protection/>
    </xf>
    <xf numFmtId="0" fontId="63" fillId="0" borderId="27" xfId="34" applyFont="1" applyBorder="1" applyAlignment="1">
      <alignment horizontal="left" vertical="center"/>
      <protection/>
    </xf>
    <xf numFmtId="0" fontId="63" fillId="0" borderId="30" xfId="34" applyFont="1" applyBorder="1" applyAlignment="1">
      <alignment horizontal="left" vertical="center"/>
      <protection/>
    </xf>
    <xf numFmtId="0" fontId="63" fillId="0" borderId="27" xfId="34" applyFont="1" applyBorder="1" applyAlignment="1">
      <alignment horizontal="left" vertical="center" wrapText="1"/>
      <protection/>
    </xf>
    <xf numFmtId="3" fontId="70" fillId="0" borderId="54" xfId="34" applyNumberFormat="1" applyFont="1" applyBorder="1" applyAlignment="1" applyProtection="1">
      <alignment horizontal="right" vertical="center"/>
      <protection/>
    </xf>
    <xf numFmtId="196" fontId="78" fillId="0" borderId="0" xfId="35" applyNumberFormat="1" applyFont="1" applyFill="1" applyBorder="1">
      <alignment/>
      <protection/>
    </xf>
    <xf numFmtId="196" fontId="78" fillId="0" borderId="0" xfId="35" applyNumberFormat="1" applyFont="1" applyFill="1" applyBorder="1" applyProtection="1">
      <alignment/>
      <protection locked="0"/>
    </xf>
    <xf numFmtId="196" fontId="78" fillId="0" borderId="0" xfId="35" applyNumberFormat="1" applyFont="1" applyFill="1">
      <alignment/>
      <protection/>
    </xf>
    <xf numFmtId="196" fontId="78" fillId="0" borderId="0" xfId="35" applyNumberFormat="1" applyFont="1" applyFill="1" applyProtection="1">
      <alignment/>
      <protection locked="0"/>
    </xf>
    <xf numFmtId="196" fontId="77" fillId="0" borderId="0" xfId="35" applyNumberFormat="1" applyFont="1" applyFill="1">
      <alignment/>
      <protection/>
    </xf>
    <xf numFmtId="196" fontId="72" fillId="0" borderId="27" xfId="35" applyNumberFormat="1" applyFont="1" applyFill="1" applyBorder="1" applyAlignment="1">
      <alignment horizontal="right" vertical="center"/>
      <protection/>
    </xf>
    <xf numFmtId="216" fontId="80" fillId="0" borderId="30" xfId="35" applyNumberFormat="1" applyFont="1" applyFill="1" applyBorder="1" applyAlignment="1" quotePrefix="1">
      <alignment horizontal="right" vertical="center"/>
      <protection/>
    </xf>
    <xf numFmtId="0" fontId="63" fillId="0" borderId="0" xfId="34" applyFont="1" applyAlignment="1" applyProtection="1">
      <alignment vertical="center"/>
      <protection/>
    </xf>
    <xf numFmtId="0" fontId="63" fillId="0" borderId="0" xfId="34" applyFont="1" applyAlignment="1" applyProtection="1">
      <alignment vertical="center" wrapText="1"/>
      <protection/>
    </xf>
    <xf numFmtId="0" fontId="63" fillId="0" borderId="0" xfId="34" applyFont="1" applyAlignment="1" applyProtection="1" quotePrefix="1">
      <alignment vertical="center"/>
      <protection/>
    </xf>
    <xf numFmtId="3" fontId="63" fillId="0" borderId="0" xfId="34" applyNumberFormat="1" applyFont="1" applyAlignment="1" applyProtection="1">
      <alignment horizontal="right" vertical="center"/>
      <protection/>
    </xf>
    <xf numFmtId="0" fontId="63" fillId="0" borderId="0" xfId="34" applyFont="1" applyBorder="1" applyAlignment="1" applyProtection="1">
      <alignment vertical="center"/>
      <protection/>
    </xf>
    <xf numFmtId="0" fontId="63" fillId="0" borderId="0" xfId="34" applyFont="1" applyBorder="1" applyAlignment="1" applyProtection="1">
      <alignment vertical="center" wrapText="1"/>
      <protection/>
    </xf>
    <xf numFmtId="3" fontId="63" fillId="0" borderId="0" xfId="34" applyNumberFormat="1" applyFont="1" applyAlignment="1" applyProtection="1" quotePrefix="1">
      <alignment horizontal="right" vertical="center"/>
      <protection/>
    </xf>
    <xf numFmtId="216" fontId="69" fillId="0" borderId="27" xfId="35" applyNumberFormat="1" applyFont="1" applyFill="1" applyBorder="1" applyAlignment="1" applyProtection="1" quotePrefix="1">
      <alignment horizontal="center" vertical="center"/>
      <protection/>
    </xf>
    <xf numFmtId="216" fontId="71" fillId="0" borderId="30" xfId="35" applyNumberFormat="1" applyFont="1" applyFill="1" applyBorder="1" applyAlignment="1" applyProtection="1" quotePrefix="1">
      <alignment horizontal="center" vertical="center"/>
      <protection/>
    </xf>
    <xf numFmtId="0" fontId="69" fillId="0" borderId="27" xfId="34" applyFont="1" applyBorder="1" applyAlignment="1" applyProtection="1">
      <alignment horizontal="center" vertical="center" wrapText="1"/>
      <protection/>
    </xf>
    <xf numFmtId="3" fontId="63" fillId="0" borderId="10" xfId="34" applyNumberFormat="1" applyFont="1" applyBorder="1" applyAlignment="1" applyProtection="1">
      <alignment horizontal="center" vertical="center"/>
      <protection/>
    </xf>
    <xf numFmtId="0" fontId="63" fillId="0" borderId="15" xfId="34" applyFont="1" applyBorder="1" applyAlignment="1" applyProtection="1" quotePrefix="1">
      <alignment horizontal="center" vertical="center"/>
      <protection/>
    </xf>
    <xf numFmtId="0" fontId="63" fillId="0" borderId="16" xfId="34" applyFont="1" applyBorder="1" applyAlignment="1" applyProtection="1">
      <alignment horizontal="center" vertical="center"/>
      <protection/>
    </xf>
    <xf numFmtId="0" fontId="72" fillId="0" borderId="29" xfId="35" applyFont="1" applyFill="1" applyBorder="1" applyAlignment="1" applyProtection="1">
      <alignment horizontal="center" vertical="center" wrapText="1"/>
      <protection/>
    </xf>
    <xf numFmtId="1" fontId="63" fillId="0" borderId="10" xfId="34" applyNumberFormat="1" applyFont="1" applyBorder="1" applyAlignment="1" applyProtection="1">
      <alignment horizontal="center" vertical="center"/>
      <protection/>
    </xf>
    <xf numFmtId="216" fontId="75" fillId="33" borderId="15" xfId="35" applyNumberFormat="1" applyFont="1" applyFill="1" applyBorder="1" applyAlignment="1" applyProtection="1">
      <alignment horizontal="center" vertical="center"/>
      <protection/>
    </xf>
    <xf numFmtId="216" fontId="75" fillId="33" borderId="19" xfId="35" applyNumberFormat="1" applyFont="1" applyFill="1" applyBorder="1" applyAlignment="1" applyProtection="1">
      <alignment horizontal="center" vertical="center"/>
      <protection/>
    </xf>
    <xf numFmtId="196" fontId="72" fillId="0" borderId="27" xfId="35" applyNumberFormat="1" applyFont="1" applyFill="1" applyBorder="1" applyAlignment="1" applyProtection="1">
      <alignment horizontal="right" vertical="center"/>
      <protection/>
    </xf>
    <xf numFmtId="216" fontId="80" fillId="0" borderId="30" xfId="35" applyNumberFormat="1" applyFont="1" applyFill="1" applyBorder="1" applyAlignment="1" applyProtection="1" quotePrefix="1">
      <alignment horizontal="right" vertical="center"/>
      <protection/>
    </xf>
    <xf numFmtId="0" fontId="72" fillId="0" borderId="10" xfId="35" applyFont="1" applyFill="1" applyBorder="1" applyAlignment="1" applyProtection="1">
      <alignment horizontal="center" vertical="center" wrapText="1"/>
      <protection/>
    </xf>
    <xf numFmtId="3" fontId="69" fillId="0" borderId="10" xfId="34" applyNumberFormat="1" applyFont="1" applyBorder="1" applyAlignment="1" applyProtection="1">
      <alignment vertical="center"/>
      <protection/>
    </xf>
    <xf numFmtId="0" fontId="68" fillId="0" borderId="0" xfId="34" applyFont="1">
      <alignment/>
      <protection/>
    </xf>
    <xf numFmtId="0" fontId="81" fillId="0" borderId="0" xfId="34" applyFont="1">
      <alignment/>
      <protection/>
    </xf>
    <xf numFmtId="0" fontId="15" fillId="0" borderId="30" xfId="33" applyFont="1" applyBorder="1" applyAlignment="1" applyProtection="1">
      <alignment horizontal="center"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3" fontId="22" fillId="0" borderId="55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0" xfId="33" applyNumberFormat="1" applyFont="1" applyBorder="1" applyAlignment="1" applyProtection="1">
      <alignment vertical="center"/>
      <protection/>
    </xf>
    <xf numFmtId="3" fontId="15" fillId="0" borderId="30" xfId="35" applyNumberFormat="1" applyFont="1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91" fillId="38" borderId="0" xfId="0" applyNumberFormat="1" applyFont="1" applyFill="1" applyAlignment="1">
      <alignment/>
    </xf>
    <xf numFmtId="1" fontId="15" fillId="0" borderId="17" xfId="33" applyNumberFormat="1" applyFont="1" applyBorder="1" applyAlignment="1">
      <alignment horizontal="center" vertical="center" wrapText="1"/>
      <protection/>
    </xf>
    <xf numFmtId="1" fontId="15" fillId="0" borderId="10" xfId="33" applyNumberFormat="1" applyFont="1" applyBorder="1" applyAlignment="1">
      <alignment horizontal="center" vertical="center" wrapText="1"/>
      <protection/>
    </xf>
    <xf numFmtId="0" fontId="62" fillId="46" borderId="0" xfId="34" applyFont="1" applyFill="1" applyAlignment="1">
      <alignment vertical="center"/>
      <protection/>
    </xf>
    <xf numFmtId="0" fontId="74" fillId="46" borderId="0" xfId="34" applyFont="1" applyFill="1" applyAlignment="1">
      <alignment vertical="center"/>
      <protection/>
    </xf>
    <xf numFmtId="0" fontId="76" fillId="46" borderId="0" xfId="34" applyFont="1" applyFill="1" applyAlignment="1">
      <alignment vertical="center"/>
      <protection/>
    </xf>
    <xf numFmtId="0" fontId="81" fillId="46" borderId="0" xfId="34" applyFont="1" applyFill="1">
      <alignment/>
      <protection/>
    </xf>
    <xf numFmtId="0" fontId="76" fillId="47" borderId="0" xfId="34" applyFont="1" applyFill="1" applyAlignment="1">
      <alignment vertical="center"/>
      <protection/>
    </xf>
    <xf numFmtId="0" fontId="62" fillId="47" borderId="0" xfId="34" applyFont="1" applyFill="1" applyAlignment="1">
      <alignment vertical="center"/>
      <protection/>
    </xf>
    <xf numFmtId="0" fontId="62" fillId="47" borderId="0" xfId="34" applyFont="1" applyFill="1" applyBorder="1" applyAlignment="1">
      <alignment vertical="center"/>
      <protection/>
    </xf>
    <xf numFmtId="0" fontId="81" fillId="47" borderId="0" xfId="34" applyFont="1" applyFill="1" applyBorder="1" applyAlignment="1">
      <alignment vertical="center"/>
      <protection/>
    </xf>
    <xf numFmtId="3" fontId="69" fillId="0" borderId="11" xfId="34" applyNumberFormat="1" applyFont="1" applyBorder="1" applyAlignment="1">
      <alignment vertical="center"/>
      <protection/>
    </xf>
    <xf numFmtId="3" fontId="63" fillId="0" borderId="11" xfId="34" applyNumberFormat="1" applyFont="1" applyBorder="1" applyAlignment="1">
      <alignment horizontal="right" vertical="center"/>
      <protection/>
    </xf>
    <xf numFmtId="3" fontId="70" fillId="0" borderId="26" xfId="34" applyNumberFormat="1" applyFont="1" applyBorder="1" applyAlignment="1">
      <alignment horizontal="right" vertical="center"/>
      <protection/>
    </xf>
    <xf numFmtId="3" fontId="70" fillId="0" borderId="25" xfId="34" applyNumberFormat="1" applyFont="1" applyBorder="1" applyAlignment="1">
      <alignment horizontal="right" vertical="center"/>
      <protection/>
    </xf>
    <xf numFmtId="3" fontId="70" fillId="0" borderId="34" xfId="34" applyNumberFormat="1" applyFont="1" applyBorder="1" applyAlignment="1">
      <alignment horizontal="right" vertical="center"/>
      <protection/>
    </xf>
    <xf numFmtId="0" fontId="75" fillId="33" borderId="70" xfId="35" applyFont="1" applyFill="1" applyBorder="1" applyAlignment="1" quotePrefix="1">
      <alignment horizontal="left"/>
      <protection/>
    </xf>
    <xf numFmtId="0" fontId="69" fillId="0" borderId="27" xfId="34" applyFont="1" applyBorder="1" applyAlignment="1">
      <alignment horizontal="center" vertical="center" wrapText="1"/>
      <protection/>
    </xf>
    <xf numFmtId="0" fontId="75" fillId="33" borderId="70" xfId="34" applyFont="1" applyFill="1" applyBorder="1" applyAlignment="1">
      <alignment vertical="center" wrapText="1"/>
      <protection/>
    </xf>
    <xf numFmtId="3" fontId="70" fillId="0" borderId="31" xfId="34" applyNumberFormat="1" applyFont="1" applyBorder="1" applyAlignment="1">
      <alignment horizontal="right" vertical="center"/>
      <protection/>
    </xf>
    <xf numFmtId="3" fontId="70" fillId="0" borderId="26" xfId="34" applyNumberFormat="1" applyFont="1" applyBorder="1" applyAlignment="1" applyProtection="1">
      <alignment vertical="center"/>
      <protection locked="0"/>
    </xf>
    <xf numFmtId="3" fontId="70" fillId="0" borderId="26" xfId="34" applyNumberFormat="1" applyFont="1" applyBorder="1" applyAlignment="1">
      <alignment vertical="center"/>
      <protection/>
    </xf>
    <xf numFmtId="3" fontId="70" fillId="0" borderId="25" xfId="34" applyNumberFormat="1" applyFont="1" applyBorder="1" applyAlignment="1" applyProtection="1">
      <alignment vertical="center"/>
      <protection locked="0"/>
    </xf>
    <xf numFmtId="3" fontId="70" fillId="0" borderId="25" xfId="34" applyNumberFormat="1" applyFont="1" applyBorder="1" applyAlignment="1" applyProtection="1">
      <alignment vertical="center"/>
      <protection/>
    </xf>
    <xf numFmtId="3" fontId="70" fillId="0" borderId="34" xfId="34" applyNumberFormat="1" applyFont="1" applyBorder="1" applyAlignment="1" applyProtection="1">
      <alignment vertical="center"/>
      <protection locked="0"/>
    </xf>
    <xf numFmtId="3" fontId="70" fillId="0" borderId="34" xfId="34" applyNumberFormat="1" applyFont="1" applyBorder="1" applyAlignment="1" applyProtection="1">
      <alignment vertical="center"/>
      <protection/>
    </xf>
    <xf numFmtId="0" fontId="75" fillId="33" borderId="70" xfId="35" applyFont="1" applyFill="1" applyBorder="1" applyAlignment="1" quotePrefix="1">
      <alignment horizontal="center"/>
      <protection/>
    </xf>
    <xf numFmtId="3" fontId="70" fillId="0" borderId="25" xfId="34" applyNumberFormat="1" applyFont="1" applyBorder="1" applyAlignment="1">
      <alignment vertical="center"/>
      <protection/>
    </xf>
    <xf numFmtId="3" fontId="70" fillId="0" borderId="25" xfId="34" applyNumberFormat="1" applyFont="1" applyBorder="1" applyAlignment="1" applyProtection="1">
      <alignment horizontal="right" vertical="center"/>
      <protection locked="0"/>
    </xf>
    <xf numFmtId="3" fontId="72" fillId="0" borderId="11" xfId="35" applyNumberFormat="1" applyFont="1" applyFill="1" applyBorder="1" applyAlignment="1">
      <alignment horizontal="right" vertical="center"/>
      <protection/>
    </xf>
    <xf numFmtId="3" fontId="72" fillId="0" borderId="11" xfId="35" applyNumberFormat="1" applyFont="1" applyFill="1" applyBorder="1" applyAlignment="1">
      <alignment vertical="center"/>
      <protection/>
    </xf>
    <xf numFmtId="0" fontId="72" fillId="0" borderId="27" xfId="35" applyFont="1" applyFill="1" applyBorder="1" applyAlignment="1">
      <alignment horizontal="center" vertical="center" wrapText="1"/>
      <protection/>
    </xf>
    <xf numFmtId="3" fontId="70" fillId="0" borderId="25" xfId="34" applyNumberFormat="1" applyFont="1" applyBorder="1" applyAlignment="1" applyProtection="1">
      <alignment horizontal="right" vertical="center"/>
      <protection/>
    </xf>
    <xf numFmtId="3" fontId="70" fillId="0" borderId="26" xfId="34" applyNumberFormat="1" applyFont="1" applyBorder="1" applyAlignment="1" applyProtection="1">
      <alignment vertical="center"/>
      <protection/>
    </xf>
    <xf numFmtId="3" fontId="70" fillId="0" borderId="18" xfId="34" applyNumberFormat="1" applyFont="1" applyBorder="1" applyAlignment="1" applyProtection="1">
      <alignment vertical="center"/>
      <protection/>
    </xf>
    <xf numFmtId="3" fontId="70" fillId="0" borderId="21" xfId="34" applyNumberFormat="1" applyFont="1" applyBorder="1" applyAlignment="1" applyProtection="1">
      <alignment vertical="center"/>
      <protection/>
    </xf>
    <xf numFmtId="0" fontId="63" fillId="0" borderId="11" xfId="34" applyFont="1" applyBorder="1" applyAlignment="1">
      <alignment horizontal="center" vertical="center"/>
      <protection/>
    </xf>
    <xf numFmtId="3" fontId="70" fillId="0" borderId="59" xfId="34" applyNumberFormat="1" applyFont="1" applyFill="1" applyBorder="1" applyAlignment="1" applyProtection="1">
      <alignment horizontal="right" vertical="center"/>
      <protection locked="0"/>
    </xf>
    <xf numFmtId="3" fontId="70" fillId="0" borderId="48" xfId="34" applyNumberFormat="1" applyFont="1" applyFill="1" applyBorder="1" applyAlignment="1" applyProtection="1">
      <alignment horizontal="right" vertical="center"/>
      <protection locked="0"/>
    </xf>
    <xf numFmtId="3" fontId="70" fillId="0" borderId="76" xfId="34" applyNumberFormat="1" applyFont="1" applyFill="1" applyBorder="1" applyAlignment="1" applyProtection="1">
      <alignment horizontal="right" vertical="center"/>
      <protection locked="0"/>
    </xf>
    <xf numFmtId="3" fontId="69" fillId="0" borderId="10" xfId="34" applyNumberFormat="1" applyFont="1" applyFill="1" applyBorder="1" applyAlignment="1">
      <alignment vertical="center"/>
      <protection/>
    </xf>
    <xf numFmtId="3" fontId="51" fillId="0" borderId="0" xfId="33" applyNumberFormat="1" applyFont="1" applyAlignment="1" applyProtection="1">
      <alignment/>
      <protection/>
    </xf>
    <xf numFmtId="3" fontId="37" fillId="38" borderId="0" xfId="33" applyNumberFormat="1" applyFont="1" applyFill="1" applyBorder="1" applyAlignment="1" applyProtection="1">
      <alignment horizontal="right"/>
      <protection/>
    </xf>
    <xf numFmtId="3" fontId="15" fillId="0" borderId="14" xfId="33" applyNumberFormat="1" applyFont="1" applyBorder="1" applyAlignment="1" applyProtection="1">
      <alignment horizontal="center" vertical="center"/>
      <protection/>
    </xf>
    <xf numFmtId="3" fontId="15" fillId="0" borderId="17" xfId="33" applyNumberFormat="1" applyFont="1" applyBorder="1" applyAlignment="1" applyProtection="1">
      <alignment horizontal="center" vertical="center"/>
      <protection/>
    </xf>
    <xf numFmtId="3" fontId="44" fillId="0" borderId="10" xfId="33" applyNumberFormat="1" applyFont="1" applyFill="1" applyBorder="1" applyAlignment="1" applyProtection="1" quotePrefix="1">
      <alignment horizontal="center" vertical="center"/>
      <protection/>
    </xf>
    <xf numFmtId="0" fontId="40" fillId="0" borderId="0" xfId="33" applyProtection="1">
      <alignment/>
      <protection/>
    </xf>
    <xf numFmtId="0" fontId="15" fillId="0" borderId="66" xfId="35" applyFont="1" applyFill="1" applyBorder="1" applyAlignment="1">
      <alignment horizontal="left" wrapText="1"/>
      <protection/>
    </xf>
    <xf numFmtId="0" fontId="15" fillId="0" borderId="38" xfId="35" applyFont="1" applyFill="1" applyBorder="1" applyAlignment="1" quotePrefix="1">
      <alignment horizontal="left" vertical="center" wrapText="1"/>
      <protection/>
    </xf>
    <xf numFmtId="0" fontId="15" fillId="0" borderId="24" xfId="35" applyFont="1" applyFill="1" applyBorder="1" applyAlignment="1" quotePrefix="1">
      <alignment vertical="center" wrapText="1"/>
      <protection/>
    </xf>
    <xf numFmtId="0" fontId="15" fillId="0" borderId="38" xfId="35" applyFont="1" applyFill="1" applyBorder="1" applyAlignment="1" quotePrefix="1">
      <alignment horizontal="left"/>
      <protection/>
    </xf>
    <xf numFmtId="0" fontId="15" fillId="0" borderId="24" xfId="35" applyFont="1" applyFill="1" applyBorder="1" quotePrefix="1">
      <alignment/>
      <protection/>
    </xf>
    <xf numFmtId="3" fontId="22" fillId="42" borderId="54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vertical="center"/>
      <protection/>
    </xf>
    <xf numFmtId="3" fontId="70" fillId="42" borderId="54" xfId="34" applyNumberFormat="1" applyFont="1" applyFill="1" applyBorder="1" applyAlignment="1" applyProtection="1">
      <alignment vertical="center"/>
      <protection/>
    </xf>
    <xf numFmtId="3" fontId="70" fillId="42" borderId="75" xfId="34" applyNumberFormat="1" applyFont="1" applyFill="1" applyBorder="1" applyAlignment="1" applyProtection="1">
      <alignment vertical="center"/>
      <protection/>
    </xf>
    <xf numFmtId="3" fontId="70" fillId="42" borderId="54" xfId="34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38" borderId="22" xfId="0" applyFont="1" applyFill="1" applyBorder="1" applyAlignment="1" applyProtection="1" quotePrefix="1">
      <alignment horizontal="center"/>
      <protection locked="0"/>
    </xf>
    <xf numFmtId="0" fontId="5" fillId="38" borderId="21" xfId="0" applyFont="1" applyFill="1" applyBorder="1" applyAlignment="1" applyProtection="1" quotePrefix="1">
      <alignment horizontal="center"/>
      <protection locked="0"/>
    </xf>
    <xf numFmtId="0" fontId="15" fillId="0" borderId="0" xfId="33" applyNumberFormat="1" applyFont="1" applyAlignment="1" applyProtection="1">
      <alignment horizontal="right"/>
      <protection/>
    </xf>
    <xf numFmtId="0" fontId="15" fillId="0" borderId="0" xfId="33" applyNumberFormat="1" applyFont="1" applyFill="1" applyAlignment="1" applyProtection="1">
      <alignment horizontal="right"/>
      <protection/>
    </xf>
    <xf numFmtId="0" fontId="15" fillId="0" borderId="0" xfId="33" applyNumberFormat="1" applyFont="1" applyFill="1" applyBorder="1" applyAlignment="1" applyProtection="1">
      <alignment horizontal="right"/>
      <protection/>
    </xf>
    <xf numFmtId="0" fontId="15" fillId="39" borderId="0" xfId="33" applyFont="1" applyFill="1" applyBorder="1" applyAlignment="1" applyProtection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 wrapText="1"/>
      <protection/>
    </xf>
    <xf numFmtId="0" fontId="15" fillId="39" borderId="0" xfId="33" applyFont="1" applyFill="1" applyBorder="1" applyAlignment="1" applyProtection="1">
      <alignment vertical="center"/>
      <protection/>
    </xf>
    <xf numFmtId="0" fontId="15" fillId="39" borderId="0" xfId="33" applyFont="1" applyFill="1" applyBorder="1" applyAlignment="1" applyProtection="1">
      <alignment vertical="center" wrapText="1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 applyProtection="1">
      <alignment/>
      <protection/>
    </xf>
    <xf numFmtId="0" fontId="15" fillId="39" borderId="0" xfId="33" applyFont="1" applyFill="1" applyBorder="1" applyAlignment="1" applyProtection="1">
      <alignment vertical="top"/>
      <protection/>
    </xf>
    <xf numFmtId="0" fontId="15" fillId="39" borderId="0" xfId="33" applyFont="1" applyFill="1" applyBorder="1" applyAlignment="1" applyProtection="1">
      <alignment vertical="top" wrapText="1"/>
      <protection/>
    </xf>
    <xf numFmtId="3" fontId="15" fillId="39" borderId="0" xfId="33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33" applyFont="1" applyBorder="1" applyAlignment="1" applyProtection="1">
      <alignment horizontal="center" vertical="center"/>
      <protection/>
    </xf>
    <xf numFmtId="3" fontId="15" fillId="0" borderId="21" xfId="33" applyNumberFormat="1" applyFont="1" applyBorder="1" applyAlignment="1">
      <alignment horizontal="center" vertical="center"/>
      <protection/>
    </xf>
    <xf numFmtId="3" fontId="15" fillId="0" borderId="21" xfId="33" applyNumberFormat="1" applyFont="1" applyBorder="1" applyAlignment="1" applyProtection="1">
      <alignment horizontal="center" vertical="center"/>
      <protection/>
    </xf>
    <xf numFmtId="0" fontId="18" fillId="34" borderId="0" xfId="0" applyFont="1" applyFill="1" applyAlignment="1">
      <alignment vertical="center"/>
    </xf>
    <xf numFmtId="0" fontId="15" fillId="39" borderId="0" xfId="33" applyFont="1" applyFill="1" applyAlignment="1">
      <alignment vertical="center"/>
      <protection/>
    </xf>
    <xf numFmtId="3" fontId="63" fillId="42" borderId="14" xfId="34" applyNumberFormat="1" applyFont="1" applyFill="1" applyBorder="1" applyAlignment="1" applyProtection="1">
      <alignment horizontal="right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 wrapText="1"/>
      <protection/>
    </xf>
    <xf numFmtId="1" fontId="63" fillId="42" borderId="17" xfId="34" applyNumberFormat="1" applyFont="1" applyFill="1" applyBorder="1" applyAlignment="1" applyProtection="1">
      <alignment horizontal="center" vertical="center"/>
      <protection/>
    </xf>
    <xf numFmtId="3" fontId="63" fillId="42" borderId="11" xfId="34" applyNumberFormat="1" applyFont="1" applyFill="1" applyBorder="1" applyAlignment="1" applyProtection="1">
      <alignment horizontal="right" vertical="center"/>
      <protection/>
    </xf>
    <xf numFmtId="3" fontId="70" fillId="42" borderId="68" xfId="34" applyNumberFormat="1" applyFont="1" applyFill="1" applyBorder="1" applyAlignment="1" applyProtection="1">
      <alignment vertical="center"/>
      <protection/>
    </xf>
    <xf numFmtId="3" fontId="69" fillId="42" borderId="10" xfId="34" applyNumberFormat="1" applyFont="1" applyFill="1" applyBorder="1" applyAlignment="1" applyProtection="1">
      <alignment vertical="center"/>
      <protection/>
    </xf>
    <xf numFmtId="3" fontId="69" fillId="42" borderId="11" xfId="34" applyNumberFormat="1" applyFont="1" applyFill="1" applyBorder="1" applyAlignment="1" applyProtection="1">
      <alignment vertical="center"/>
      <protection/>
    </xf>
    <xf numFmtId="3" fontId="72" fillId="42" borderId="11" xfId="35" applyNumberFormat="1" applyFont="1" applyFill="1" applyBorder="1" applyAlignment="1" applyProtection="1">
      <alignment vertical="center"/>
      <protection/>
    </xf>
    <xf numFmtId="3" fontId="63" fillId="42" borderId="17" xfId="34" applyNumberFormat="1" applyFont="1" applyFill="1" applyBorder="1" applyAlignment="1" applyProtection="1">
      <alignment horizontal="center" vertical="center"/>
      <protection/>
    </xf>
    <xf numFmtId="0" fontId="58" fillId="46" borderId="0" xfId="33" applyFont="1" applyFill="1" applyAlignment="1">
      <alignment vertical="center"/>
      <protection/>
    </xf>
    <xf numFmtId="0" fontId="63" fillId="0" borderId="11" xfId="34" applyFont="1" applyBorder="1" applyAlignment="1">
      <alignment horizontal="left" vertical="center"/>
      <protection/>
    </xf>
    <xf numFmtId="3" fontId="15" fillId="39" borderId="0" xfId="33" applyNumberFormat="1" applyFont="1" applyFill="1" applyBorder="1" applyAlignment="1" applyProtection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applyProtection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applyProtection="1" quotePrefix="1">
      <alignment horizontal="right" vertical="center"/>
      <protection/>
    </xf>
    <xf numFmtId="217" fontId="18" fillId="39" borderId="0" xfId="33" applyNumberFormat="1" applyFont="1" applyFill="1" applyBorder="1" applyAlignment="1" applyProtection="1">
      <alignment horizontal="center" vertical="center"/>
      <protection/>
    </xf>
    <xf numFmtId="0" fontId="37" fillId="39" borderId="0" xfId="0" applyFont="1" applyFill="1" applyBorder="1" applyAlignment="1" applyProtection="1">
      <alignment horizontal="right" wrapText="1"/>
      <protection/>
    </xf>
    <xf numFmtId="0" fontId="15" fillId="39" borderId="0" xfId="33" applyFont="1" applyFill="1" applyBorder="1" applyAlignment="1" applyProtection="1">
      <alignment horizontal="center" vertical="center" wrapText="1"/>
      <protection/>
    </xf>
    <xf numFmtId="0" fontId="15" fillId="39" borderId="0" xfId="33" applyFont="1" applyFill="1" applyBorder="1" applyAlignment="1" applyProtection="1">
      <alignment horizontal="center"/>
      <protection/>
    </xf>
    <xf numFmtId="0" fontId="15" fillId="39" borderId="0" xfId="33" applyFont="1" applyFill="1" applyBorder="1" applyAlignment="1" applyProtection="1">
      <alignment horizontal="center" vertical="top"/>
      <protection/>
    </xf>
    <xf numFmtId="3" fontId="15" fillId="39" borderId="0" xfId="33" applyNumberFormat="1" applyFont="1" applyFill="1" applyBorder="1" applyAlignment="1" applyProtection="1">
      <alignment horizont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92" fillId="0" borderId="0" xfId="35" applyFont="1" applyFill="1" applyBorder="1" applyAlignment="1" quotePrefix="1">
      <alignment horizontal="right" vertical="center"/>
      <protection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15" fillId="0" borderId="10" xfId="33" applyFont="1" applyBorder="1" applyAlignment="1" applyProtection="1">
      <alignment horizontal="center" vertical="center"/>
      <protection/>
    </xf>
    <xf numFmtId="0" fontId="18" fillId="46" borderId="0" xfId="33" applyFont="1" applyFill="1" applyAlignment="1">
      <alignment horizontal="center" vertical="center"/>
      <protection/>
    </xf>
    <xf numFmtId="0" fontId="15" fillId="0" borderId="17" xfId="33" applyFont="1" applyBorder="1" applyAlignment="1" applyProtection="1">
      <alignment horizontal="center" vertical="center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Fill="1" applyBorder="1" applyAlignment="1" applyProtection="1">
      <alignment horizontal="right" vertical="center"/>
      <protection/>
    </xf>
    <xf numFmtId="3" fontId="15" fillId="0" borderId="24" xfId="33" applyNumberFormat="1" applyFont="1" applyBorder="1" applyAlignment="1" applyProtection="1">
      <alignment horizontal="right" vertical="center"/>
      <protection/>
    </xf>
    <xf numFmtId="3" fontId="15" fillId="0" borderId="56" xfId="33" applyNumberFormat="1" applyFont="1" applyBorder="1" applyAlignment="1" applyProtection="1">
      <alignment horizontal="right" vertical="center"/>
      <protection/>
    </xf>
    <xf numFmtId="1" fontId="15" fillId="0" borderId="17" xfId="33" applyNumberFormat="1" applyFont="1" applyBorder="1" applyAlignment="1" applyProtection="1">
      <alignment horizontal="center" vertical="center"/>
      <protection/>
    </xf>
    <xf numFmtId="3" fontId="15" fillId="42" borderId="14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Border="1" applyAlignment="1" applyProtection="1">
      <alignment horizontal="right" vertical="center"/>
      <protection/>
    </xf>
    <xf numFmtId="3" fontId="15" fillId="42" borderId="17" xfId="33" applyNumberFormat="1" applyFont="1" applyFill="1" applyBorder="1" applyAlignment="1" applyProtection="1">
      <alignment horizontal="center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/>
      <protection/>
    </xf>
    <xf numFmtId="3" fontId="15" fillId="42" borderId="21" xfId="33" applyNumberFormat="1" applyFont="1" applyFill="1" applyBorder="1" applyAlignment="1" applyProtection="1">
      <alignment horizontal="right" vertical="center"/>
      <protection/>
    </xf>
    <xf numFmtId="3" fontId="15" fillId="42" borderId="11" xfId="33" applyNumberFormat="1" applyFont="1" applyFill="1" applyBorder="1" applyAlignment="1" applyProtection="1">
      <alignment horizontal="right" vertical="center"/>
      <protection/>
    </xf>
    <xf numFmtId="3" fontId="15" fillId="0" borderId="30" xfId="33" applyNumberFormat="1" applyFont="1" applyBorder="1" applyAlignment="1" applyProtection="1">
      <alignment horizontal="right" vertical="center"/>
      <protection/>
    </xf>
    <xf numFmtId="3" fontId="22" fillId="0" borderId="18" xfId="33" applyNumberFormat="1" applyFont="1" applyBorder="1" applyAlignment="1" applyProtection="1">
      <alignment vertical="center"/>
      <protection/>
    </xf>
    <xf numFmtId="3" fontId="22" fillId="42" borderId="55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vertical="center"/>
      <protection/>
    </xf>
    <xf numFmtId="3" fontId="15" fillId="42" borderId="10" xfId="33" applyNumberFormat="1" applyFont="1" applyFill="1" applyBorder="1" applyAlignment="1" applyProtection="1">
      <alignment vertical="center"/>
      <protection/>
    </xf>
    <xf numFmtId="3" fontId="15" fillId="0" borderId="27" xfId="33" applyNumberFormat="1" applyFont="1" applyBorder="1" applyAlignment="1" applyProtection="1">
      <alignment vertical="center"/>
      <protection/>
    </xf>
    <xf numFmtId="3" fontId="15" fillId="42" borderId="11" xfId="33" applyNumberFormat="1" applyFont="1" applyFill="1" applyBorder="1" applyAlignment="1" applyProtection="1">
      <alignment vertical="center"/>
      <protection/>
    </xf>
    <xf numFmtId="3" fontId="15" fillId="0" borderId="27" xfId="35" applyNumberFormat="1" applyFont="1" applyFill="1" applyBorder="1" applyAlignment="1" applyProtection="1">
      <alignment horizontal="right" vertical="center"/>
      <protection/>
    </xf>
    <xf numFmtId="3" fontId="15" fillId="42" borderId="30" xfId="35" applyNumberFormat="1" applyFont="1" applyFill="1" applyBorder="1" applyAlignment="1" applyProtection="1">
      <alignment vertical="center"/>
      <protection/>
    </xf>
    <xf numFmtId="3" fontId="22" fillId="42" borderId="54" xfId="33" applyNumberFormat="1" applyFont="1" applyFill="1" applyBorder="1" applyAlignment="1" applyProtection="1">
      <alignment horizontal="right" vertical="center"/>
      <protection/>
    </xf>
    <xf numFmtId="3" fontId="15" fillId="0" borderId="34" xfId="33" applyNumberFormat="1" applyFont="1" applyBorder="1" applyAlignment="1" applyProtection="1">
      <alignment horizontal="right" vertical="center"/>
      <protection/>
    </xf>
    <xf numFmtId="3" fontId="22" fillId="42" borderId="68" xfId="33" applyNumberFormat="1" applyFont="1" applyFill="1" applyBorder="1" applyAlignment="1" applyProtection="1">
      <alignment vertical="center"/>
      <protection/>
    </xf>
    <xf numFmtId="1" fontId="15" fillId="0" borderId="10" xfId="33" applyNumberFormat="1" applyFont="1" applyFill="1" applyBorder="1" applyAlignment="1" applyProtection="1">
      <alignment horizontal="center" vertical="center"/>
      <protection/>
    </xf>
    <xf numFmtId="1" fontId="15" fillId="0" borderId="10" xfId="33" applyNumberFormat="1" applyFont="1" applyBorder="1" applyAlignment="1" applyProtection="1">
      <alignment horizontal="center" vertical="center"/>
      <protection/>
    </xf>
    <xf numFmtId="0" fontId="15" fillId="0" borderId="11" xfId="33" applyFont="1" applyBorder="1" applyAlignment="1" applyProtection="1">
      <alignment horizontal="left" vertical="center"/>
      <protection/>
    </xf>
    <xf numFmtId="0" fontId="15" fillId="0" borderId="30" xfId="33" applyFont="1" applyBorder="1" applyAlignment="1" applyProtection="1">
      <alignment horizontal="left" vertical="center"/>
      <protection/>
    </xf>
    <xf numFmtId="3" fontId="22" fillId="0" borderId="26" xfId="33" applyNumberFormat="1" applyFont="1" applyBorder="1" applyAlignment="1" applyProtection="1">
      <alignment vertical="center"/>
      <protection/>
    </xf>
    <xf numFmtId="3" fontId="15" fillId="0" borderId="54" xfId="37" applyNumberFormat="1" applyFont="1" applyBorder="1" applyAlignment="1" applyProtection="1">
      <alignment vertical="center"/>
      <protection/>
    </xf>
    <xf numFmtId="3" fontId="15" fillId="0" borderId="56" xfId="33" applyNumberFormat="1" applyFont="1" applyBorder="1" applyAlignment="1" applyProtection="1">
      <alignment vertical="center"/>
      <protection/>
    </xf>
    <xf numFmtId="3" fontId="22" fillId="0" borderId="25" xfId="33" applyNumberFormat="1" applyFont="1" applyBorder="1" applyAlignment="1" applyProtection="1">
      <alignment horizontal="right"/>
      <protection/>
    </xf>
    <xf numFmtId="0" fontId="18" fillId="33" borderId="19" xfId="33" applyFont="1" applyFill="1" applyBorder="1" applyAlignment="1" applyProtection="1">
      <alignment vertical="center" wrapText="1"/>
      <protection/>
    </xf>
    <xf numFmtId="3" fontId="22" fillId="0" borderId="35" xfId="33" applyNumberFormat="1" applyFont="1" applyBorder="1" applyAlignment="1" applyProtection="1">
      <alignment vertical="center"/>
      <protection/>
    </xf>
    <xf numFmtId="3" fontId="15" fillId="0" borderId="11" xfId="33" applyNumberFormat="1" applyFont="1" applyBorder="1" applyAlignment="1" applyProtection="1">
      <alignment vertical="center"/>
      <protection/>
    </xf>
    <xf numFmtId="3" fontId="15" fillId="0" borderId="28" xfId="37" applyNumberFormat="1" applyFont="1" applyBorder="1" applyAlignment="1" applyProtection="1">
      <alignment vertical="center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41" xfId="35" applyFont="1" applyFill="1" applyBorder="1" applyAlignment="1">
      <alignment horizontal="left" vertical="center"/>
      <protection/>
    </xf>
    <xf numFmtId="0" fontId="19" fillId="0" borderId="41" xfId="35" applyFont="1" applyFill="1" applyBorder="1" applyAlignment="1">
      <alignment horizontal="left" vertical="center" wrapText="1"/>
      <protection/>
    </xf>
    <xf numFmtId="0" fontId="19" fillId="0" borderId="38" xfId="35" applyFont="1" applyFill="1" applyBorder="1" applyAlignment="1" quotePrefix="1">
      <alignment horizontal="left" vertical="center" wrapText="1"/>
      <protection/>
    </xf>
    <xf numFmtId="0" fontId="25" fillId="0" borderId="38" xfId="33" applyFont="1" applyBorder="1" applyAlignment="1">
      <alignment horizontal="left" vertical="center" wrapText="1"/>
      <protection/>
    </xf>
    <xf numFmtId="0" fontId="19" fillId="0" borderId="41" xfId="35" applyFont="1" applyFill="1" applyBorder="1" applyAlignment="1" quotePrefix="1">
      <alignment horizontal="left" vertical="center" wrapText="1"/>
      <protection/>
    </xf>
    <xf numFmtId="0" fontId="25" fillId="0" borderId="41" xfId="33" applyFont="1" applyBorder="1" applyAlignment="1">
      <alignment horizontal="left" vertical="center" wrapText="1"/>
      <protection/>
    </xf>
    <xf numFmtId="0" fontId="19" fillId="0" borderId="24" xfId="35" applyFont="1" applyFill="1" applyBorder="1" applyAlignment="1" quotePrefix="1">
      <alignment horizontal="left" vertical="center"/>
      <protection/>
    </xf>
    <xf numFmtId="0" fontId="19" fillId="0" borderId="41" xfId="35" applyFont="1" applyFill="1" applyBorder="1" applyAlignment="1" quotePrefix="1">
      <alignment horizontal="left" vertical="center"/>
      <protection/>
    </xf>
    <xf numFmtId="0" fontId="19" fillId="0" borderId="24" xfId="35" applyFont="1" applyFill="1" applyBorder="1" applyAlignment="1">
      <alignment horizontal="left" vertical="center" wrapText="1"/>
      <protection/>
    </xf>
    <xf numFmtId="0" fontId="25" fillId="0" borderId="24" xfId="33" applyFont="1" applyBorder="1" applyAlignment="1">
      <alignment horizontal="left" vertical="center" wrapText="1"/>
      <protection/>
    </xf>
    <xf numFmtId="0" fontId="15" fillId="0" borderId="15" xfId="33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35" applyFont="1" applyFill="1" applyBorder="1" applyAlignment="1">
      <alignment vertical="center" wrapText="1"/>
      <protection/>
    </xf>
    <xf numFmtId="0" fontId="25" fillId="0" borderId="41" xfId="33" applyFont="1" applyBorder="1" applyAlignment="1">
      <alignment vertical="center" wrapText="1"/>
      <protection/>
    </xf>
    <xf numFmtId="0" fontId="19" fillId="0" borderId="38" xfId="35" applyFont="1" applyFill="1" applyBorder="1" applyAlignment="1">
      <alignment horizontal="left" vertical="center"/>
      <protection/>
    </xf>
    <xf numFmtId="0" fontId="19" fillId="0" borderId="24" xfId="35" applyFont="1" applyFill="1" applyBorder="1" applyAlignment="1">
      <alignment vertical="center" wrapText="1"/>
      <protection/>
    </xf>
    <xf numFmtId="0" fontId="19" fillId="0" borderId="38" xfId="35" applyFont="1" applyFill="1" applyBorder="1" applyAlignment="1">
      <alignment horizontal="left" vertical="center" wrapText="1"/>
      <protection/>
    </xf>
    <xf numFmtId="0" fontId="18" fillId="0" borderId="0" xfId="33" applyFont="1" applyAlignment="1">
      <alignment vertical="center" wrapText="1"/>
      <protection/>
    </xf>
    <xf numFmtId="0" fontId="17" fillId="0" borderId="0" xfId="33" applyFont="1" applyAlignment="1">
      <alignment vertical="center" wrapText="1"/>
      <protection/>
    </xf>
    <xf numFmtId="0" fontId="15" fillId="0" borderId="0" xfId="33" applyFont="1" applyAlignment="1">
      <alignment horizontal="left" vertical="center" wrapText="1"/>
      <protection/>
    </xf>
    <xf numFmtId="0" fontId="19" fillId="0" borderId="41" xfId="33" applyFont="1" applyFill="1" applyBorder="1" applyAlignment="1">
      <alignment horizontal="left" vertical="center"/>
      <protection/>
    </xf>
    <xf numFmtId="0" fontId="19" fillId="0" borderId="41" xfId="33" applyFont="1" applyFill="1" applyBorder="1" applyAlignment="1">
      <alignment vertical="center" wrapText="1"/>
      <protection/>
    </xf>
    <xf numFmtId="0" fontId="19" fillId="0" borderId="41" xfId="33" applyFont="1" applyFill="1" applyBorder="1" applyAlignment="1">
      <alignment horizontal="left" wrapText="1"/>
      <protection/>
    </xf>
    <xf numFmtId="0" fontId="19" fillId="0" borderId="41" xfId="35" applyFont="1" applyFill="1" applyBorder="1" applyAlignment="1">
      <alignment horizontal="left" wrapText="1"/>
      <protection/>
    </xf>
    <xf numFmtId="0" fontId="25" fillId="0" borderId="24" xfId="33" applyFont="1" applyBorder="1" applyAlignment="1">
      <alignment vertical="center" wrapText="1"/>
      <protection/>
    </xf>
    <xf numFmtId="0" fontId="19" fillId="0" borderId="77" xfId="33" applyFont="1" applyFill="1" applyBorder="1" applyAlignment="1">
      <alignment vertical="center" wrapText="1"/>
      <protection/>
    </xf>
    <xf numFmtId="0" fontId="25" fillId="0" borderId="77" xfId="33" applyFont="1" applyBorder="1" applyAlignment="1">
      <alignment vertical="center" wrapText="1"/>
      <protection/>
    </xf>
    <xf numFmtId="0" fontId="19" fillId="0" borderId="53" xfId="35" applyFont="1" applyFill="1" applyBorder="1" applyAlignment="1" quotePrefix="1">
      <alignment horizontal="left" vertical="center" wrapText="1"/>
      <protection/>
    </xf>
    <xf numFmtId="0" fontId="25" fillId="0" borderId="53" xfId="33" applyFont="1" applyBorder="1" applyAlignment="1">
      <alignment horizontal="left" vertical="center" wrapText="1"/>
      <protection/>
    </xf>
    <xf numFmtId="0" fontId="19" fillId="0" borderId="0" xfId="35" applyFont="1" applyFill="1" applyBorder="1" applyAlignment="1" quotePrefix="1">
      <alignment horizontal="left" vertical="center"/>
      <protection/>
    </xf>
    <xf numFmtId="0" fontId="19" fillId="0" borderId="0" xfId="35" applyFont="1" applyFill="1" applyBorder="1" applyAlignment="1" quotePrefix="1">
      <alignment horizontal="left" vertical="center" wrapText="1"/>
      <protection/>
    </xf>
    <xf numFmtId="0" fontId="25" fillId="0" borderId="0" xfId="33" applyFont="1" applyBorder="1" applyAlignment="1">
      <alignment horizontal="left" vertical="center" wrapText="1"/>
      <protection/>
    </xf>
    <xf numFmtId="0" fontId="19" fillId="0" borderId="24" xfId="35" applyFont="1" applyFill="1" applyBorder="1" applyAlignment="1" quotePrefix="1">
      <alignment horizontal="left" wrapText="1"/>
      <protection/>
    </xf>
    <xf numFmtId="0" fontId="25" fillId="0" borderId="24" xfId="33" applyFont="1" applyBorder="1" applyAlignment="1">
      <alignment horizontal="left" wrapText="1"/>
      <protection/>
    </xf>
    <xf numFmtId="0" fontId="19" fillId="0" borderId="77" xfId="35" applyFont="1" applyFill="1" applyBorder="1" applyAlignment="1" quotePrefix="1">
      <alignment horizontal="left" vertical="center" wrapText="1"/>
      <protection/>
    </xf>
    <xf numFmtId="0" fontId="25" fillId="0" borderId="77" xfId="33" applyFont="1" applyBorder="1" applyAlignment="1">
      <alignment horizontal="left" vertical="center" wrapText="1"/>
      <protection/>
    </xf>
    <xf numFmtId="0" fontId="19" fillId="0" borderId="77" xfId="35" applyFont="1" applyFill="1" applyBorder="1" applyAlignment="1">
      <alignment vertical="center" wrapText="1"/>
      <protection/>
    </xf>
    <xf numFmtId="0" fontId="19" fillId="0" borderId="24" xfId="33" applyFont="1" applyFill="1" applyBorder="1" applyAlignment="1">
      <alignment horizontal="left"/>
      <protection/>
    </xf>
    <xf numFmtId="0" fontId="19" fillId="0" borderId="41" xfId="33" applyFont="1" applyFill="1" applyBorder="1" applyAlignment="1">
      <alignment horizontal="left"/>
      <protection/>
    </xf>
    <xf numFmtId="0" fontId="19" fillId="0" borderId="38" xfId="33" applyFont="1" applyFill="1" applyBorder="1" applyAlignment="1">
      <alignment horizontal="left"/>
      <protection/>
    </xf>
    <xf numFmtId="0" fontId="19" fillId="0" borderId="24" xfId="33" applyFont="1" applyFill="1" applyBorder="1" applyAlignment="1">
      <alignment horizontal="left" vertical="center"/>
      <protection/>
    </xf>
    <xf numFmtId="0" fontId="19" fillId="0" borderId="41" xfId="33" applyFont="1" applyFill="1" applyBorder="1" applyAlignment="1">
      <alignment wrapText="1"/>
      <protection/>
    </xf>
    <xf numFmtId="0" fontId="25" fillId="0" borderId="41" xfId="33" applyFont="1" applyBorder="1" applyAlignment="1">
      <alignment wrapText="1"/>
      <protection/>
    </xf>
    <xf numFmtId="0" fontId="19" fillId="0" borderId="70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 applyProtection="1">
      <alignment horizontal="left" vertical="center" wrapText="1"/>
      <protection/>
    </xf>
    <xf numFmtId="0" fontId="17" fillId="39" borderId="0" xfId="33" applyFont="1" applyFill="1" applyBorder="1" applyAlignment="1" applyProtection="1">
      <alignment vertical="center" wrapText="1"/>
      <protection/>
    </xf>
    <xf numFmtId="0" fontId="18" fillId="39" borderId="0" xfId="33" applyFont="1" applyFill="1" applyBorder="1" applyAlignment="1" applyProtection="1">
      <alignment vertical="center" wrapText="1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38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25" fillId="0" borderId="0" xfId="33" applyFont="1" applyBorder="1" applyAlignment="1">
      <alignment vertical="center" wrapText="1"/>
      <protection/>
    </xf>
    <xf numFmtId="0" fontId="19" fillId="0" borderId="24" xfId="35" applyFont="1" applyFill="1" applyBorder="1" applyAlignment="1">
      <alignment horizontal="left" vertical="center"/>
      <protection/>
    </xf>
    <xf numFmtId="196" fontId="15" fillId="39" borderId="0" xfId="33" applyNumberFormat="1" applyFont="1" applyFill="1" applyBorder="1" applyAlignment="1" applyProtection="1">
      <alignment horizontal="left" wrapText="1"/>
      <protection/>
    </xf>
    <xf numFmtId="0" fontId="45" fillId="38" borderId="14" xfId="33" applyFont="1" applyFill="1" applyBorder="1" applyAlignment="1">
      <alignment horizontal="center" vertical="center"/>
      <protection/>
    </xf>
    <xf numFmtId="0" fontId="45" fillId="38" borderId="21" xfId="33" applyFont="1" applyFill="1" applyBorder="1" applyAlignment="1">
      <alignment horizontal="center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6" fillId="0" borderId="21" xfId="33" applyFont="1" applyFill="1" applyBorder="1" applyAlignment="1" applyProtection="1">
      <alignment horizontal="center" vertical="center" wrapText="1"/>
      <protection/>
    </xf>
    <xf numFmtId="0" fontId="19" fillId="0" borderId="38" xfId="33" applyFont="1" applyFill="1" applyBorder="1" applyAlignment="1">
      <alignment vertical="center" wrapText="1"/>
      <protection/>
    </xf>
    <xf numFmtId="0" fontId="25" fillId="0" borderId="38" xfId="33" applyFont="1" applyBorder="1" applyAlignment="1">
      <alignment vertical="center" wrapText="1"/>
      <protection/>
    </xf>
    <xf numFmtId="0" fontId="19" fillId="0" borderId="0" xfId="35" applyFont="1" applyFill="1" applyBorder="1" applyAlignment="1">
      <alignment horizontal="left" vertical="center"/>
      <protection/>
    </xf>
    <xf numFmtId="0" fontId="19" fillId="0" borderId="38" xfId="35" applyFont="1" applyFill="1" applyBorder="1" applyAlignment="1" quotePrefix="1">
      <alignment horizontal="left" vertical="center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21" xfId="33" applyFont="1" applyFill="1" applyBorder="1" applyAlignment="1">
      <alignment horizontal="center" vertical="center" wrapText="1"/>
      <protection/>
    </xf>
    <xf numFmtId="0" fontId="18" fillId="0" borderId="21" xfId="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77" xfId="35" applyFont="1" applyFill="1" applyBorder="1" applyAlignment="1" quotePrefix="1">
      <alignment horizontal="left" vertical="center"/>
      <protection/>
    </xf>
    <xf numFmtId="0" fontId="88" fillId="33" borderId="78" xfId="35" applyFont="1" applyFill="1" applyBorder="1" applyAlignment="1" applyProtection="1">
      <alignment horizontal="left" vertical="center" wrapText="1"/>
      <protection/>
    </xf>
    <xf numFmtId="0" fontId="90" fillId="33" borderId="65" xfId="34" applyFont="1" applyFill="1" applyBorder="1" applyAlignment="1" applyProtection="1">
      <alignment horizontal="left" vertical="center" wrapText="1"/>
      <protection/>
    </xf>
    <xf numFmtId="0" fontId="88" fillId="33" borderId="79" xfId="35" applyFont="1" applyFill="1" applyBorder="1" applyAlignment="1" applyProtection="1">
      <alignment horizontal="left" vertical="center"/>
      <protection/>
    </xf>
    <xf numFmtId="0" fontId="88" fillId="33" borderId="80" xfId="35" applyFont="1" applyFill="1" applyBorder="1" applyAlignment="1" applyProtection="1" quotePrefix="1">
      <alignment horizontal="left" vertical="center"/>
      <protection/>
    </xf>
    <xf numFmtId="0" fontId="67" fillId="0" borderId="0" xfId="34" applyFont="1" applyAlignment="1">
      <alignment vertical="center" wrapText="1"/>
      <protection/>
    </xf>
    <xf numFmtId="0" fontId="68" fillId="0" borderId="0" xfId="34" applyFont="1" applyAlignment="1">
      <alignment vertical="center" wrapText="1"/>
      <protection/>
    </xf>
    <xf numFmtId="0" fontId="88" fillId="33" borderId="81" xfId="34" applyFont="1" applyFill="1" applyBorder="1" applyAlignment="1" applyProtection="1">
      <alignment vertical="center" wrapText="1"/>
      <protection/>
    </xf>
    <xf numFmtId="0" fontId="90" fillId="33" borderId="82" xfId="34" applyFont="1" applyFill="1" applyBorder="1" applyAlignment="1" applyProtection="1">
      <alignment vertical="center" wrapText="1"/>
      <protection/>
    </xf>
    <xf numFmtId="0" fontId="88" fillId="33" borderId="78" xfId="34" applyFont="1" applyFill="1" applyBorder="1" applyAlignment="1" applyProtection="1">
      <alignment horizontal="left" vertical="center"/>
      <protection/>
    </xf>
    <xf numFmtId="0" fontId="88" fillId="33" borderId="65" xfId="34" applyFont="1" applyFill="1" applyBorder="1" applyAlignment="1" applyProtection="1">
      <alignment horizontal="left" vertical="center"/>
      <protection/>
    </xf>
    <xf numFmtId="0" fontId="88" fillId="33" borderId="0" xfId="35" applyFont="1" applyFill="1" applyBorder="1" applyAlignment="1" applyProtection="1">
      <alignment horizontal="left" vertical="center" wrapText="1"/>
      <protection/>
    </xf>
    <xf numFmtId="0" fontId="75" fillId="33" borderId="48" xfId="35" applyFont="1" applyFill="1" applyBorder="1" applyAlignment="1">
      <alignment vertical="center" wrapText="1"/>
      <protection/>
    </xf>
    <xf numFmtId="0" fontId="85" fillId="33" borderId="70" xfId="34" applyFont="1" applyFill="1" applyBorder="1" applyAlignment="1">
      <alignment vertical="center" wrapText="1"/>
      <protection/>
    </xf>
    <xf numFmtId="0" fontId="75" fillId="33" borderId="48" xfId="35" applyFont="1" applyFill="1" applyBorder="1" applyAlignment="1">
      <alignment horizontal="left" vertical="center"/>
      <protection/>
    </xf>
    <xf numFmtId="0" fontId="75" fillId="33" borderId="70" xfId="35" applyFont="1" applyFill="1" applyBorder="1" applyAlignment="1">
      <alignment horizontal="left" vertical="center"/>
      <protection/>
    </xf>
    <xf numFmtId="0" fontId="88" fillId="33" borderId="78" xfId="34" applyFont="1" applyFill="1" applyBorder="1" applyAlignment="1" applyProtection="1">
      <alignment vertical="center" wrapText="1"/>
      <protection/>
    </xf>
    <xf numFmtId="0" fontId="90" fillId="33" borderId="65" xfId="34" applyFont="1" applyFill="1" applyBorder="1" applyAlignment="1" applyProtection="1">
      <alignment vertical="center" wrapText="1"/>
      <protection/>
    </xf>
    <xf numFmtId="0" fontId="88" fillId="33" borderId="78" xfId="34" applyFont="1" applyFill="1" applyBorder="1" applyAlignment="1" applyProtection="1">
      <alignment horizontal="left" wrapText="1"/>
      <protection/>
    </xf>
    <xf numFmtId="0" fontId="88" fillId="33" borderId="65" xfId="34" applyFont="1" applyFill="1" applyBorder="1" applyAlignment="1" applyProtection="1">
      <alignment horizontal="left" wrapText="1"/>
      <protection/>
    </xf>
    <xf numFmtId="0" fontId="75" fillId="33" borderId="48" xfId="35" applyFont="1" applyFill="1" applyBorder="1" applyAlignment="1">
      <alignment horizontal="left" vertical="center" wrapText="1"/>
      <protection/>
    </xf>
    <xf numFmtId="0" fontId="75" fillId="33" borderId="70" xfId="35" applyFont="1" applyFill="1" applyBorder="1" applyAlignment="1">
      <alignment horizontal="left" vertical="center" wrapText="1"/>
      <protection/>
    </xf>
    <xf numFmtId="0" fontId="85" fillId="33" borderId="70" xfId="34" applyFont="1" applyFill="1" applyBorder="1" applyAlignment="1">
      <alignment horizontal="left" vertical="center" wrapText="1"/>
      <protection/>
    </xf>
    <xf numFmtId="0" fontId="75" fillId="33" borderId="76" xfId="35" applyFont="1" applyFill="1" applyBorder="1" applyAlignment="1">
      <alignment horizontal="left" vertical="center" wrapText="1"/>
      <protection/>
    </xf>
    <xf numFmtId="0" fontId="85" fillId="33" borderId="83" xfId="34" applyFont="1" applyFill="1" applyBorder="1" applyAlignment="1">
      <alignment horizontal="left" vertical="center" wrapText="1"/>
      <protection/>
    </xf>
    <xf numFmtId="0" fontId="66" fillId="0" borderId="0" xfId="34" applyFont="1" applyAlignment="1">
      <alignment horizontal="left" vertical="center" wrapText="1"/>
      <protection/>
    </xf>
    <xf numFmtId="0" fontId="40" fillId="0" borderId="0" xfId="34" applyAlignment="1">
      <alignment vertical="center" wrapText="1"/>
      <protection/>
    </xf>
    <xf numFmtId="0" fontId="75" fillId="33" borderId="70" xfId="35" applyFont="1" applyFill="1" applyBorder="1" applyAlignment="1">
      <alignment vertical="center" wrapText="1"/>
      <protection/>
    </xf>
    <xf numFmtId="0" fontId="75" fillId="33" borderId="48" xfId="35" applyFont="1" applyFill="1" applyBorder="1" applyAlignment="1" quotePrefix="1">
      <alignment horizontal="left" vertical="center" wrapText="1"/>
      <protection/>
    </xf>
    <xf numFmtId="0" fontId="75" fillId="33" borderId="48" xfId="35" applyFont="1" applyFill="1" applyBorder="1" applyAlignment="1" quotePrefix="1">
      <alignment horizontal="left" vertical="center"/>
      <protection/>
    </xf>
    <xf numFmtId="0" fontId="75" fillId="33" borderId="70" xfId="35" applyFont="1" applyFill="1" applyBorder="1" applyAlignment="1" quotePrefix="1">
      <alignment horizontal="left" vertical="center"/>
      <protection/>
    </xf>
    <xf numFmtId="0" fontId="75" fillId="33" borderId="70" xfId="35" applyFont="1" applyFill="1" applyBorder="1" applyAlignment="1" quotePrefix="1">
      <alignment horizontal="left" vertical="center" wrapText="1"/>
      <protection/>
    </xf>
    <xf numFmtId="0" fontId="75" fillId="33" borderId="76" xfId="35" applyFont="1" applyFill="1" applyBorder="1" applyAlignment="1" quotePrefix="1">
      <alignment horizontal="left" wrapText="1"/>
      <protection/>
    </xf>
    <xf numFmtId="0" fontId="85" fillId="33" borderId="83" xfId="34" applyFont="1" applyFill="1" applyBorder="1" applyAlignment="1">
      <alignment horizontal="left" wrapText="1"/>
      <protection/>
    </xf>
    <xf numFmtId="0" fontId="75" fillId="33" borderId="76" xfId="35" applyFont="1" applyFill="1" applyBorder="1" applyAlignment="1">
      <alignment vertical="center" wrapText="1"/>
      <protection/>
    </xf>
    <xf numFmtId="0" fontId="85" fillId="33" borderId="83" xfId="34" applyFont="1" applyFill="1" applyBorder="1" applyAlignment="1">
      <alignment vertical="center" wrapText="1"/>
      <protection/>
    </xf>
    <xf numFmtId="0" fontId="61" fillId="0" borderId="27" xfId="35" applyFont="1" applyFill="1" applyBorder="1" applyAlignment="1">
      <alignment horizontal="center" vertical="center" wrapText="1"/>
      <protection/>
    </xf>
    <xf numFmtId="0" fontId="61" fillId="0" borderId="11" xfId="35" applyFont="1" applyFill="1" applyBorder="1" applyAlignment="1">
      <alignment horizontal="center" vertical="center" wrapText="1"/>
      <protection/>
    </xf>
    <xf numFmtId="0" fontId="87" fillId="0" borderId="27" xfId="35" applyFont="1" applyFill="1" applyBorder="1" applyAlignment="1">
      <alignment horizontal="center" vertical="center" wrapText="1"/>
      <protection/>
    </xf>
    <xf numFmtId="0" fontId="87" fillId="0" borderId="30" xfId="35" applyFont="1" applyFill="1" applyBorder="1" applyAlignment="1">
      <alignment horizontal="center" vertical="center" wrapText="1"/>
      <protection/>
    </xf>
    <xf numFmtId="0" fontId="75" fillId="33" borderId="48" xfId="34" applyFont="1" applyFill="1" applyBorder="1" applyAlignment="1">
      <alignment vertical="center" wrapText="1"/>
      <protection/>
    </xf>
    <xf numFmtId="0" fontId="75" fillId="33" borderId="48" xfId="34" applyFont="1" applyFill="1" applyBorder="1" applyAlignment="1">
      <alignment horizontal="left" wrapText="1"/>
      <protection/>
    </xf>
    <xf numFmtId="0" fontId="75" fillId="33" borderId="70" xfId="34" applyFont="1" applyFill="1" applyBorder="1" applyAlignment="1">
      <alignment horizontal="left" wrapText="1"/>
      <protection/>
    </xf>
    <xf numFmtId="0" fontId="87" fillId="0" borderId="27" xfId="35" applyFont="1" applyFill="1" applyBorder="1" applyAlignment="1" quotePrefix="1">
      <alignment horizontal="center" vertical="center" wrapText="1"/>
      <protection/>
    </xf>
    <xf numFmtId="0" fontId="87" fillId="0" borderId="30" xfId="35" applyFont="1" applyFill="1" applyBorder="1" applyAlignment="1" quotePrefix="1">
      <alignment horizontal="center" vertical="center" wrapText="1"/>
      <protection/>
    </xf>
    <xf numFmtId="1" fontId="63" fillId="0" borderId="27" xfId="34" applyNumberFormat="1" applyFont="1" applyBorder="1" applyAlignment="1">
      <alignment horizontal="left" vertical="center" wrapText="1"/>
      <protection/>
    </xf>
    <xf numFmtId="1" fontId="63" fillId="0" borderId="11" xfId="34" applyNumberFormat="1" applyFont="1" applyBorder="1" applyAlignment="1">
      <alignment horizontal="left" vertical="center" wrapText="1"/>
      <protection/>
    </xf>
    <xf numFmtId="0" fontId="75" fillId="33" borderId="59" xfId="35" applyFont="1" applyFill="1" applyBorder="1" applyAlignment="1">
      <alignment vertical="center" wrapText="1"/>
      <protection/>
    </xf>
    <xf numFmtId="0" fontId="85" fillId="33" borderId="69" xfId="34" applyFont="1" applyFill="1" applyBorder="1" applyAlignment="1">
      <alignment vertical="center" wrapText="1"/>
      <protection/>
    </xf>
    <xf numFmtId="0" fontId="75" fillId="33" borderId="48" xfId="34" applyFont="1" applyFill="1" applyBorder="1" applyAlignment="1">
      <alignment horizontal="left" vertical="center"/>
      <protection/>
    </xf>
    <xf numFmtId="0" fontId="75" fillId="33" borderId="70" xfId="34" applyFont="1" applyFill="1" applyBorder="1" applyAlignment="1">
      <alignment horizontal="left" vertical="center"/>
      <protection/>
    </xf>
    <xf numFmtId="0" fontId="75" fillId="33" borderId="59" xfId="34" applyFont="1" applyFill="1" applyBorder="1" applyAlignment="1">
      <alignment vertical="center" wrapText="1"/>
      <protection/>
    </xf>
    <xf numFmtId="0" fontId="75" fillId="33" borderId="59" xfId="35" applyFont="1" applyFill="1" applyBorder="1" applyAlignment="1" quotePrefix="1">
      <alignment horizontal="left" vertical="center" wrapText="1"/>
      <protection/>
    </xf>
    <xf numFmtId="0" fontId="85" fillId="33" borderId="69" xfId="34" applyFont="1" applyFill="1" applyBorder="1" applyAlignment="1">
      <alignment horizontal="left" vertical="center" wrapText="1"/>
      <protection/>
    </xf>
    <xf numFmtId="0" fontId="75" fillId="33" borderId="48" xfId="35" applyFont="1" applyFill="1" applyBorder="1" applyAlignment="1">
      <alignment horizontal="left" wrapText="1"/>
      <protection/>
    </xf>
    <xf numFmtId="0" fontId="75" fillId="33" borderId="70" xfId="35" applyFont="1" applyFill="1" applyBorder="1" applyAlignment="1">
      <alignment horizontal="left" wrapText="1"/>
      <protection/>
    </xf>
    <xf numFmtId="0" fontId="71" fillId="0" borderId="27" xfId="35" applyFont="1" applyFill="1" applyBorder="1" applyAlignment="1">
      <alignment horizontal="center" vertical="center" wrapText="1"/>
      <protection/>
    </xf>
    <xf numFmtId="0" fontId="71" fillId="0" borderId="30" xfId="35" applyFont="1" applyFill="1" applyBorder="1" applyAlignment="1">
      <alignment horizontal="center" vertical="center" wrapText="1"/>
      <protection/>
    </xf>
    <xf numFmtId="0" fontId="75" fillId="33" borderId="76" xfId="35" applyFont="1" applyFill="1" applyBorder="1" applyAlignment="1" quotePrefix="1">
      <alignment horizontal="left" vertical="center" wrapText="1"/>
      <protection/>
    </xf>
    <xf numFmtId="0" fontId="63" fillId="0" borderId="22" xfId="34" applyFont="1" applyBorder="1" applyAlignment="1">
      <alignment horizontal="center" vertical="center"/>
      <protection/>
    </xf>
    <xf numFmtId="0" fontId="63" fillId="0" borderId="29" xfId="34" applyFont="1" applyBorder="1" applyAlignment="1">
      <alignment horizontal="center" vertical="center"/>
      <protection/>
    </xf>
    <xf numFmtId="0" fontId="75" fillId="33" borderId="48" xfId="34" applyFont="1" applyFill="1" applyBorder="1" applyAlignment="1">
      <alignment horizontal="left"/>
      <protection/>
    </xf>
    <xf numFmtId="0" fontId="75" fillId="33" borderId="70" xfId="34" applyFont="1" applyFill="1" applyBorder="1" applyAlignment="1">
      <alignment horizontal="left"/>
      <protection/>
    </xf>
    <xf numFmtId="0" fontId="75" fillId="33" borderId="48" xfId="34" applyFont="1" applyFill="1" applyBorder="1" applyAlignment="1">
      <alignment wrapText="1"/>
      <protection/>
    </xf>
    <xf numFmtId="0" fontId="85" fillId="33" borderId="70" xfId="34" applyFont="1" applyFill="1" applyBorder="1" applyAlignment="1">
      <alignment wrapText="1"/>
      <protection/>
    </xf>
    <xf numFmtId="0" fontId="75" fillId="33" borderId="40" xfId="34" applyFont="1" applyFill="1" applyBorder="1" applyAlignment="1">
      <alignment horizontal="left" vertical="center"/>
      <protection/>
    </xf>
    <xf numFmtId="0" fontId="75" fillId="33" borderId="63" xfId="34" applyFont="1" applyFill="1" applyBorder="1" applyAlignment="1">
      <alignment horizontal="left" vertical="center"/>
      <protection/>
    </xf>
    <xf numFmtId="0" fontId="72" fillId="0" borderId="11" xfId="36" applyFont="1" applyFill="1" applyBorder="1" applyAlignment="1">
      <alignment horizontal="center" vertical="center" wrapText="1"/>
      <protection/>
    </xf>
    <xf numFmtId="0" fontId="63" fillId="0" borderId="15" xfId="34" applyFont="1" applyBorder="1" applyAlignment="1">
      <alignment horizontal="center" vertical="center"/>
      <protection/>
    </xf>
    <xf numFmtId="0" fontId="63" fillId="0" borderId="16" xfId="34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 wrapText="1"/>
      <protection/>
    </xf>
    <xf numFmtId="0" fontId="63" fillId="0" borderId="23" xfId="34" applyFont="1" applyBorder="1" applyAlignment="1" quotePrefix="1">
      <alignment horizontal="center" vertical="center" wrapText="1"/>
      <protection/>
    </xf>
    <xf numFmtId="3" fontId="69" fillId="48" borderId="14" xfId="34" applyNumberFormat="1" applyFont="1" applyFill="1" applyBorder="1" applyAlignment="1">
      <alignment horizontal="center" vertical="center" wrapText="1"/>
      <protection/>
    </xf>
    <xf numFmtId="3" fontId="69" fillId="48" borderId="17" xfId="34" applyNumberFormat="1" applyFont="1" applyFill="1" applyBorder="1" applyAlignment="1">
      <alignment horizontal="center" vertical="center" wrapText="1"/>
      <protection/>
    </xf>
    <xf numFmtId="3" fontId="69" fillId="48" borderId="21" xfId="34" applyNumberFormat="1" applyFont="1" applyFill="1" applyBorder="1" applyAlignment="1">
      <alignment horizontal="center" vertical="center" wrapText="1"/>
      <protection/>
    </xf>
    <xf numFmtId="0" fontId="63" fillId="0" borderId="15" xfId="34" applyFont="1" applyBorder="1" applyAlignment="1">
      <alignment horizontal="center" vertical="center" wrapText="1"/>
      <protection/>
    </xf>
    <xf numFmtId="0" fontId="63" fillId="0" borderId="16" xfId="34" applyFont="1" applyBorder="1" applyAlignment="1">
      <alignment horizontal="center" vertical="center" wrapText="1"/>
      <protection/>
    </xf>
    <xf numFmtId="0" fontId="72" fillId="0" borderId="19" xfId="35" applyFont="1" applyFill="1" applyBorder="1" applyAlignment="1">
      <alignment horizontal="center" vertical="center" wrapText="1"/>
      <protection/>
    </xf>
    <xf numFmtId="0" fontId="72" fillId="0" borderId="23" xfId="35" applyFont="1" applyFill="1" applyBorder="1" applyAlignment="1">
      <alignment horizontal="center" vertical="center" wrapText="1"/>
      <protection/>
    </xf>
    <xf numFmtId="0" fontId="73" fillId="0" borderId="22" xfId="34" applyFont="1" applyBorder="1" applyAlignment="1">
      <alignment horizontal="left" vertical="center" wrapText="1"/>
      <protection/>
    </xf>
    <xf numFmtId="0" fontId="73" fillId="0" borderId="29" xfId="34" applyFont="1" applyBorder="1" applyAlignment="1">
      <alignment horizontal="left" vertical="center" wrapText="1"/>
      <protection/>
    </xf>
    <xf numFmtId="0" fontId="75" fillId="33" borderId="76" xfId="35" applyFont="1" applyFill="1" applyBorder="1" applyAlignment="1" quotePrefix="1">
      <alignment horizontal="left" vertical="center"/>
      <protection/>
    </xf>
    <xf numFmtId="0" fontId="75" fillId="33" borderId="83" xfId="35" applyFont="1" applyFill="1" applyBorder="1" applyAlignment="1" quotePrefix="1">
      <alignment horizontal="left" vertical="center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7" fillId="33" borderId="0" xfId="34" applyFont="1" applyFill="1" applyAlignment="1" applyProtection="1">
      <alignment vertical="center" wrapText="1"/>
      <protection locked="0"/>
    </xf>
    <xf numFmtId="0" fontId="68" fillId="0" borderId="0" xfId="34" applyFont="1" applyAlignment="1" applyProtection="1">
      <alignment vertical="center" wrapText="1"/>
      <protection locked="0"/>
    </xf>
    <xf numFmtId="0" fontId="75" fillId="33" borderId="59" xfId="35" applyFont="1" applyFill="1" applyBorder="1" applyAlignment="1" quotePrefix="1">
      <alignment horizontal="left" vertical="center"/>
      <protection/>
    </xf>
    <xf numFmtId="0" fontId="75" fillId="33" borderId="69" xfId="35" applyFont="1" applyFill="1" applyBorder="1" applyAlignment="1" quotePrefix="1">
      <alignment horizontal="left" vertical="center"/>
      <protection/>
    </xf>
    <xf numFmtId="0" fontId="46" fillId="0" borderId="17" xfId="33" applyFont="1" applyFill="1" applyBorder="1" applyAlignment="1" applyProtection="1">
      <alignment horizontal="center" vertical="center" wrapText="1"/>
      <protection/>
    </xf>
    <xf numFmtId="0" fontId="19" fillId="0" borderId="24" xfId="33" applyFont="1" applyFill="1" applyBorder="1" applyAlignment="1">
      <alignment vertical="center" wrapText="1"/>
      <protection/>
    </xf>
    <xf numFmtId="0" fontId="18" fillId="0" borderId="17" xfId="33" applyFont="1" applyFill="1" applyBorder="1" applyAlignment="1">
      <alignment horizontal="center" vertical="center" wrapText="1"/>
      <protection/>
    </xf>
    <xf numFmtId="0" fontId="18" fillId="0" borderId="17" xfId="33" applyFont="1" applyFill="1" applyBorder="1" applyAlignment="1" applyProtection="1">
      <alignment horizontal="center" vertical="center" wrapText="1"/>
      <protection/>
    </xf>
    <xf numFmtId="0" fontId="18" fillId="0" borderId="0" xfId="33" applyFont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EBK_PROJECT_2001-last" xfId="35"/>
    <cellStyle name="Normal_MAKET" xfId="36"/>
    <cellStyle name="Normal_Shee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dxfs count="7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60" zoomScaleNormal="60" zoomScalePageLayoutView="0" workbookViewId="0" topLeftCell="A72">
      <selection activeCell="C113" sqref="C113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 t="s">
        <v>1048</v>
      </c>
      <c r="C3" s="5"/>
      <c r="D3" s="5"/>
    </row>
    <row r="4" spans="2:5" ht="15.75">
      <c r="B4" s="9" t="s">
        <v>25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721</v>
      </c>
      <c r="C6" s="6"/>
      <c r="D6" s="6"/>
    </row>
    <row r="7" spans="2:4" ht="29.25" customHeight="1">
      <c r="B7" s="6" t="s">
        <v>29</v>
      </c>
      <c r="C7" s="6"/>
      <c r="D7" s="6"/>
    </row>
    <row r="8" spans="2:14" ht="30.75" customHeight="1" thickBot="1">
      <c r="B8" s="15" t="s">
        <v>722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24</v>
      </c>
      <c r="G10" s="12" t="s">
        <v>38</v>
      </c>
      <c r="H10" s="12" t="s">
        <v>39</v>
      </c>
    </row>
    <row r="11" spans="2:21" ht="23.25" customHeight="1" thickBot="1">
      <c r="B11" s="8" t="s">
        <v>723</v>
      </c>
      <c r="C11" s="8"/>
      <c r="D11" s="8"/>
      <c r="E11" s="279" t="str">
        <f>OTCHET!F12</f>
        <v>7607</v>
      </c>
      <c r="F11" s="18" t="s">
        <v>33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186</v>
      </c>
      <c r="C12" s="280" t="s">
        <v>13</v>
      </c>
      <c r="D12" s="164"/>
      <c r="E12" s="279">
        <f>OTCHET!E17</f>
        <v>11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31</v>
      </c>
      <c r="I14" s="22"/>
      <c r="J14" s="22"/>
      <c r="K14" s="23"/>
      <c r="L14" s="23"/>
      <c r="M14" s="22"/>
      <c r="N14" s="22" t="s">
        <v>31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15</v>
      </c>
      <c r="C16" s="102" t="s">
        <v>97</v>
      </c>
      <c r="D16" s="102"/>
      <c r="E16" s="1024" t="s">
        <v>26</v>
      </c>
      <c r="F16" s="1025"/>
      <c r="G16" s="1028" t="s">
        <v>122</v>
      </c>
      <c r="H16" s="1029"/>
      <c r="I16" s="1026" t="s">
        <v>100</v>
      </c>
      <c r="J16" s="1027"/>
      <c r="K16" s="31" t="s">
        <v>28</v>
      </c>
      <c r="L16" s="31" t="s">
        <v>116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14</v>
      </c>
      <c r="C17" s="30"/>
      <c r="D17" s="30"/>
      <c r="E17" s="33" t="s">
        <v>30</v>
      </c>
      <c r="F17" s="34" t="s">
        <v>21</v>
      </c>
      <c r="G17" s="112"/>
      <c r="H17" s="113"/>
      <c r="I17" s="33" t="s">
        <v>30</v>
      </c>
      <c r="J17" s="33" t="s">
        <v>21</v>
      </c>
      <c r="K17" s="33" t="s">
        <v>21</v>
      </c>
      <c r="L17" s="33" t="s">
        <v>21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17</v>
      </c>
      <c r="C18" s="30"/>
      <c r="D18" s="30"/>
      <c r="E18" s="33" t="s">
        <v>16</v>
      </c>
      <c r="F18" s="34"/>
      <c r="G18" s="34" t="s">
        <v>917</v>
      </c>
      <c r="H18" s="33" t="s">
        <v>918</v>
      </c>
      <c r="I18" s="33" t="s">
        <v>16</v>
      </c>
      <c r="J18" s="33"/>
      <c r="K18" s="33"/>
      <c r="L18" s="33"/>
      <c r="M18" s="33"/>
      <c r="N18" s="33" t="s">
        <v>919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19</v>
      </c>
      <c r="F20" s="40" t="s">
        <v>19</v>
      </c>
      <c r="G20" s="935" t="s">
        <v>18</v>
      </c>
      <c r="H20" s="936" t="s">
        <v>18</v>
      </c>
      <c r="I20" s="936" t="s">
        <v>27</v>
      </c>
      <c r="J20" s="936" t="s">
        <v>27</v>
      </c>
      <c r="K20" s="936" t="s">
        <v>32</v>
      </c>
      <c r="L20" s="936" t="s">
        <v>40</v>
      </c>
      <c r="M20" s="936" t="s">
        <v>40</v>
      </c>
      <c r="N20" s="936" t="s">
        <v>18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70</v>
      </c>
      <c r="C22" s="117" t="s">
        <v>161</v>
      </c>
      <c r="D22" s="44"/>
      <c r="E22" s="148">
        <f>+E23+E25+E36+E37</f>
        <v>0</v>
      </c>
      <c r="F22" s="148">
        <f>+G22+H22+N22</f>
        <v>0</v>
      </c>
      <c r="G22" s="148">
        <f>+G23+G25+G36+G37</f>
        <v>0</v>
      </c>
      <c r="H22" s="148">
        <f>+H23+H25+H36+H37</f>
        <v>0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69</v>
      </c>
      <c r="C23" s="119" t="s">
        <v>151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121</v>
      </c>
      <c r="C24" s="120" t="s">
        <v>114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71</v>
      </c>
      <c r="C25" s="121" t="s">
        <v>46</v>
      </c>
      <c r="D25" s="93"/>
      <c r="E25" s="148">
        <f>+E26+E30+E31+E32+E33</f>
        <v>0</v>
      </c>
      <c r="F25" s="148">
        <f t="shared" si="0"/>
        <v>0</v>
      </c>
      <c r="G25" s="148">
        <f aca="true" t="shared" si="1" ref="G25:M25">+G26+G30+G31+G32+G33</f>
        <v>0</v>
      </c>
      <c r="H25" s="148">
        <f t="shared" si="1"/>
        <v>0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72</v>
      </c>
      <c r="C26" s="122" t="s">
        <v>47</v>
      </c>
      <c r="D26" s="88"/>
      <c r="E26" s="151">
        <f>OTCHET!E76</f>
        <v>0</v>
      </c>
      <c r="F26" s="148">
        <f t="shared" si="0"/>
        <v>0</v>
      </c>
      <c r="G26" s="151">
        <f>OTCHET!F76</f>
        <v>0</v>
      </c>
      <c r="H26" s="151">
        <f>OTCHET!G76</f>
        <v>0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12</v>
      </c>
      <c r="C27" s="110" t="s">
        <v>123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115</v>
      </c>
      <c r="C28" s="110" t="s">
        <v>124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73</v>
      </c>
      <c r="C29" s="110" t="s">
        <v>125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74</v>
      </c>
      <c r="C30" s="125" t="s">
        <v>126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75</v>
      </c>
      <c r="C31" s="124" t="s">
        <v>48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76</v>
      </c>
      <c r="C32" s="126" t="s">
        <v>176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101</v>
      </c>
      <c r="C33" s="145" t="s">
        <v>171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167</v>
      </c>
      <c r="C36" s="127" t="s">
        <v>49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168</v>
      </c>
      <c r="C37" s="128" t="s">
        <v>102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77</v>
      </c>
      <c r="C38" s="131" t="s">
        <v>53</v>
      </c>
      <c r="D38" s="44"/>
      <c r="E38" s="153">
        <f>SUM(E39:E53)-E44-E46-E51-E52</f>
        <v>0</v>
      </c>
      <c r="F38" s="148">
        <f t="shared" si="0"/>
        <v>0</v>
      </c>
      <c r="G38" s="153">
        <f>SUM(G39:G53)-G44-G46-G51-G52</f>
        <v>0</v>
      </c>
      <c r="H38" s="153">
        <f>SUM(H39:H53)-H44-H46-H51-H52</f>
        <v>0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92</v>
      </c>
      <c r="C39" s="122" t="s">
        <v>50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78</v>
      </c>
      <c r="C40" s="120" t="s">
        <v>51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118</v>
      </c>
      <c r="C41" s="120" t="s">
        <v>103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79</v>
      </c>
      <c r="C42" s="120" t="s">
        <v>177</v>
      </c>
      <c r="D42" s="49"/>
      <c r="E42" s="152">
        <f>+OTCHET!E186+OTCHET!E250</f>
        <v>0</v>
      </c>
      <c r="F42" s="148">
        <f t="shared" si="0"/>
        <v>0</v>
      </c>
      <c r="G42" s="152">
        <f>+OTCHET!F186+OTCHET!F250</f>
        <v>0</v>
      </c>
      <c r="H42" s="152">
        <f>+OTCHET!G186+OTCHET!G250</f>
        <v>0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80</v>
      </c>
      <c r="C43" s="120" t="s">
        <v>52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110</v>
      </c>
      <c r="C44" s="120" t="s">
        <v>127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81</v>
      </c>
      <c r="C45" s="120" t="s">
        <v>178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119</v>
      </c>
      <c r="C46" s="120" t="s">
        <v>117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105</v>
      </c>
      <c r="C47" s="134" t="s">
        <v>152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163</v>
      </c>
      <c r="C48" s="120" t="s">
        <v>153</v>
      </c>
      <c r="D48" s="49"/>
      <c r="E48" s="152">
        <f>OTCHET!E254+OTCHET!E255+OTCHET!E263+OTCHET!E266</f>
        <v>0</v>
      </c>
      <c r="F48" s="148">
        <f t="shared" si="0"/>
        <v>0</v>
      </c>
      <c r="G48" s="152">
        <f>OTCHET!F254+OTCHET!F255+OTCHET!F263+OTCHET!F266</f>
        <v>0</v>
      </c>
      <c r="H48" s="152">
        <f>OTCHET!G254+OTCHET!G255+OTCHET!G263+OTCHET!G266</f>
        <v>0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106</v>
      </c>
      <c r="C49" s="120" t="s">
        <v>154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104</v>
      </c>
      <c r="C50" s="146" t="s">
        <v>172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109</v>
      </c>
      <c r="C51" s="120" t="s">
        <v>128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169</v>
      </c>
      <c r="C52" s="145" t="s">
        <v>170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107</v>
      </c>
      <c r="C53" s="135" t="s">
        <v>108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164</v>
      </c>
      <c r="C54" s="137" t="s">
        <v>1002</v>
      </c>
      <c r="D54" s="53"/>
      <c r="E54" s="148">
        <f>+E55+E56+E60</f>
        <v>0</v>
      </c>
      <c r="F54" s="148">
        <f t="shared" si="0"/>
        <v>-19</v>
      </c>
      <c r="G54" s="148">
        <f>+G55+G56+G60</f>
        <v>0</v>
      </c>
      <c r="H54" s="148">
        <f>+H55+H56+H60</f>
        <v>-19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82</v>
      </c>
      <c r="C55" s="120" t="s">
        <v>175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83</v>
      </c>
      <c r="C56" s="120" t="s">
        <v>1003</v>
      </c>
      <c r="D56" s="49"/>
      <c r="E56" s="157">
        <f>+OTCHET!E361+OTCHET!E372+OTCHET!E377+OTCHET!E380+OTCHET!E383+OTCHET!E386+OTCHET!E387+OTCHET!E390+OTCHET!E404+OTCHET!E405+OTCHET!E406+OTCHET!E407+OTCHET!E408</f>
        <v>0</v>
      </c>
      <c r="F56" s="148">
        <f t="shared" si="0"/>
        <v>-19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-19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120</v>
      </c>
      <c r="C57" s="135" t="s">
        <v>129</v>
      </c>
      <c r="D57" s="49"/>
      <c r="E57" s="157">
        <f>+OTCHET!E404+OTCHET!E405+OTCHET!E406+OTCHET!E407+OTCHET!E408</f>
        <v>0</v>
      </c>
      <c r="F57" s="148">
        <f t="shared" si="0"/>
        <v>0</v>
      </c>
      <c r="G57" s="157">
        <f>+OTCHET!F404+OTCHET!F405+OTCHET!F406+OTCHET!F407+OTCHET!F408</f>
        <v>0</v>
      </c>
      <c r="H57" s="157">
        <f>+OTCHET!G404+OTCHET!G405+OTCHET!G406+OTCHET!G407+OTCHET!G408</f>
        <v>0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180</v>
      </c>
      <c r="C58" s="120" t="s">
        <v>114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886</v>
      </c>
      <c r="C60" s="139" t="s">
        <v>54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1001</v>
      </c>
      <c r="C61" s="127" t="s">
        <v>162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166</v>
      </c>
      <c r="C62" s="131"/>
      <c r="D62" s="53"/>
      <c r="E62" s="148">
        <f>+E22-E38+E54-E61</f>
        <v>0</v>
      </c>
      <c r="F62" s="148">
        <f t="shared" si="0"/>
        <v>-19</v>
      </c>
      <c r="G62" s="148">
        <f>+G22-G38+G54-G61</f>
        <v>0</v>
      </c>
      <c r="H62" s="148">
        <f>+H22-H38+H54-H61</f>
        <v>-19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165</v>
      </c>
      <c r="C64" s="131" t="s">
        <v>84</v>
      </c>
      <c r="D64" s="53"/>
      <c r="E64" s="158">
        <f>SUM(+E66+E74+E75+E82+E83+E84+E87+E88+E89+E90+E91+E92+E93)</f>
        <v>0</v>
      </c>
      <c r="F64" s="148">
        <f t="shared" si="0"/>
        <v>19</v>
      </c>
      <c r="G64" s="158">
        <f aca="true" t="shared" si="3" ref="G64:L64">SUM(+G66+G74+G75+G82+G83+G84+G87+G88+G89+G90+G91+G92+G93)</f>
        <v>0</v>
      </c>
      <c r="H64" s="158">
        <f t="shared" si="3"/>
        <v>19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85</v>
      </c>
      <c r="C66" s="120" t="s">
        <v>111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86</v>
      </c>
      <c r="C67" s="120" t="s">
        <v>130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87</v>
      </c>
      <c r="C68" s="120" t="s">
        <v>131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88</v>
      </c>
      <c r="C69" s="120" t="s">
        <v>55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89</v>
      </c>
      <c r="C70" s="120" t="s">
        <v>56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90</v>
      </c>
      <c r="C71" s="120" t="s">
        <v>132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147</v>
      </c>
      <c r="C72" s="141" t="s">
        <v>133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93</v>
      </c>
      <c r="C73" s="141" t="s">
        <v>134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91</v>
      </c>
      <c r="C74" s="139" t="s">
        <v>57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94</v>
      </c>
      <c r="C75" s="120" t="s">
        <v>112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95</v>
      </c>
      <c r="C76" s="120" t="s">
        <v>135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96</v>
      </c>
      <c r="C77" s="120" t="s">
        <v>136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68</v>
      </c>
      <c r="C78" s="120" t="s">
        <v>137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174</v>
      </c>
      <c r="C80" s="120" t="s">
        <v>138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173</v>
      </c>
      <c r="C81" s="120" t="s">
        <v>139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113</v>
      </c>
      <c r="C82" s="120" t="s">
        <v>58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67</v>
      </c>
      <c r="C83" s="120" t="s">
        <v>59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66</v>
      </c>
      <c r="C84" s="120" t="s">
        <v>155</v>
      </c>
      <c r="D84" s="49"/>
      <c r="E84" s="157">
        <f>+E85+E86</f>
        <v>0</v>
      </c>
      <c r="F84" s="148">
        <f t="shared" si="0"/>
        <v>0</v>
      </c>
      <c r="G84" s="157">
        <f aca="true" t="shared" si="6" ref="G84:M84">+G85+G86</f>
        <v>0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65</v>
      </c>
      <c r="C85" s="120" t="s">
        <v>140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98</v>
      </c>
      <c r="C86" s="120" t="s">
        <v>60</v>
      </c>
      <c r="D86" s="86"/>
      <c r="E86" s="157">
        <f>+OTCHET!E508+OTCHET!E525</f>
        <v>0</v>
      </c>
      <c r="F86" s="148">
        <f t="shared" si="0"/>
        <v>0</v>
      </c>
      <c r="G86" s="157">
        <f>+OTCHET!F508+OTCHET!F525</f>
        <v>0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890</v>
      </c>
      <c r="C87" s="135" t="s">
        <v>61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64</v>
      </c>
      <c r="C88" s="118" t="s">
        <v>141</v>
      </c>
      <c r="D88" s="100"/>
      <c r="E88" s="277">
        <f>+OTCHET!E541+OTCHET!E542+OTCHET!E543+OTCHET!E544+OTCHET!E545+OTCHET!E546</f>
        <v>0</v>
      </c>
      <c r="F88" s="148">
        <f t="shared" si="7"/>
        <v>19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19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63</v>
      </c>
      <c r="C89" s="144" t="s">
        <v>142</v>
      </c>
      <c r="D89" s="94"/>
      <c r="E89" s="155">
        <f>+OTCHET!E547+OTCHET!E548+OTCHET!E549+OTCHET!E550+OTCHET!E551+OTCHET!E552+OTCHET!E553</f>
        <v>0</v>
      </c>
      <c r="F89" s="148">
        <f t="shared" si="7"/>
        <v>0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0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62</v>
      </c>
      <c r="C90" s="121" t="s">
        <v>143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156</v>
      </c>
      <c r="C91" s="118" t="s">
        <v>157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158</v>
      </c>
      <c r="C92" s="144" t="s">
        <v>159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160</v>
      </c>
      <c r="C93" s="128" t="s">
        <v>99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144</v>
      </c>
      <c r="C94" s="128" t="s">
        <v>145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41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42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43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44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45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43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44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179</v>
      </c>
      <c r="C111" s="61"/>
      <c r="D111" s="61"/>
      <c r="E111" s="62" t="s">
        <v>185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1049</v>
      </c>
      <c r="C112" s="63"/>
      <c r="D112" s="63"/>
      <c r="E112" s="63" t="s">
        <v>1050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184</v>
      </c>
      <c r="C113" s="59"/>
      <c r="D113" s="59"/>
      <c r="E113" s="62" t="s">
        <v>20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1049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22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35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23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34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36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37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146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181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148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182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183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149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150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582"/>
  <sheetViews>
    <sheetView tabSelected="1" zoomScale="75" zoomScaleNormal="75" zoomScalePageLayoutView="0" workbookViewId="0" topLeftCell="B2">
      <selection activeCell="B12" sqref="B12:D12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734</v>
      </c>
      <c r="B1" s="281" t="s">
        <v>735</v>
      </c>
      <c r="C1" s="281" t="s">
        <v>736</v>
      </c>
      <c r="D1" s="282" t="s">
        <v>737</v>
      </c>
      <c r="E1" s="281" t="s">
        <v>738</v>
      </c>
      <c r="F1" s="281" t="s">
        <v>739</v>
      </c>
      <c r="G1" s="281" t="s">
        <v>739</v>
      </c>
      <c r="I1" s="281" t="s">
        <v>739</v>
      </c>
      <c r="J1" s="283" t="s">
        <v>740</v>
      </c>
      <c r="K1" s="284"/>
      <c r="L1" s="281" t="s">
        <v>741</v>
      </c>
      <c r="M1" s="281" t="s">
        <v>742</v>
      </c>
      <c r="N1" s="285" t="s">
        <v>743</v>
      </c>
      <c r="O1" s="285" t="s">
        <v>744</v>
      </c>
      <c r="P1" s="286"/>
      <c r="Q1" s="281" t="s">
        <v>741</v>
      </c>
      <c r="R1" s="281" t="s">
        <v>742</v>
      </c>
      <c r="S1" s="285" t="s">
        <v>743</v>
      </c>
      <c r="T1" s="285" t="s">
        <v>744</v>
      </c>
      <c r="U1" s="281" t="s">
        <v>742</v>
      </c>
      <c r="V1" s="285" t="s">
        <v>743</v>
      </c>
      <c r="W1" s="285" t="s">
        <v>744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187</v>
      </c>
      <c r="F5" s="281" t="s">
        <v>187</v>
      </c>
      <c r="G5" s="281" t="s">
        <v>187</v>
      </c>
      <c r="I5" s="281" t="s">
        <v>187</v>
      </c>
      <c r="J5" s="287">
        <v>1</v>
      </c>
      <c r="L5" s="281" t="s">
        <v>187</v>
      </c>
      <c r="M5" s="281" t="s">
        <v>187</v>
      </c>
      <c r="N5" s="285" t="s">
        <v>187</v>
      </c>
      <c r="O5" s="285" t="s">
        <v>187</v>
      </c>
      <c r="P5" s="289"/>
      <c r="Q5" s="281" t="s">
        <v>187</v>
      </c>
      <c r="R5" s="281" t="s">
        <v>187</v>
      </c>
      <c r="S5" s="285" t="s">
        <v>187</v>
      </c>
      <c r="T5" s="285" t="s">
        <v>187</v>
      </c>
      <c r="U5" s="281" t="s">
        <v>187</v>
      </c>
      <c r="V5" s="285" t="s">
        <v>187</v>
      </c>
      <c r="W5" s="285" t="s">
        <v>187</v>
      </c>
      <c r="Y5" s="681">
        <v>12</v>
      </c>
    </row>
    <row r="6" spans="3:25" ht="15">
      <c r="C6" s="293"/>
      <c r="D6" s="294"/>
      <c r="E6" s="292"/>
      <c r="F6" s="281" t="s">
        <v>187</v>
      </c>
      <c r="G6" s="281" t="s">
        <v>187</v>
      </c>
      <c r="I6" s="281" t="s">
        <v>187</v>
      </c>
      <c r="J6" s="287">
        <v>1</v>
      </c>
      <c r="L6" s="292"/>
      <c r="M6" s="281" t="s">
        <v>187</v>
      </c>
      <c r="O6" s="285" t="s">
        <v>187</v>
      </c>
      <c r="P6" s="289"/>
      <c r="Q6" s="292"/>
      <c r="R6" s="281" t="s">
        <v>187</v>
      </c>
      <c r="T6" s="285" t="s">
        <v>187</v>
      </c>
      <c r="U6" s="281" t="s">
        <v>187</v>
      </c>
      <c r="W6" s="285" t="s">
        <v>187</v>
      </c>
      <c r="Y6" s="681">
        <v>40</v>
      </c>
    </row>
    <row r="7" spans="2:25" ht="37.5" customHeight="1">
      <c r="B7" s="1095" t="s">
        <v>720</v>
      </c>
      <c r="C7" s="1096"/>
      <c r="D7" s="1096"/>
      <c r="F7" s="295"/>
      <c r="G7" s="295"/>
      <c r="H7" s="295"/>
      <c r="I7" s="295"/>
      <c r="J7" s="287">
        <v>1</v>
      </c>
      <c r="L7" s="292"/>
      <c r="M7" s="281" t="s">
        <v>187</v>
      </c>
      <c r="O7" s="285" t="s">
        <v>187</v>
      </c>
      <c r="P7" s="289"/>
      <c r="Q7" s="292"/>
      <c r="R7" s="281" t="s">
        <v>187</v>
      </c>
      <c r="T7" s="285" t="s">
        <v>187</v>
      </c>
      <c r="U7" s="281" t="s">
        <v>187</v>
      </c>
      <c r="W7" s="285" t="s">
        <v>187</v>
      </c>
      <c r="Y7" s="681">
        <v>42</v>
      </c>
    </row>
    <row r="8" spans="3:25" ht="15">
      <c r="C8" s="293"/>
      <c r="D8" s="294"/>
      <c r="E8" s="295" t="s">
        <v>188</v>
      </c>
      <c r="F8" s="295" t="s">
        <v>39</v>
      </c>
      <c r="G8" s="295"/>
      <c r="H8" s="295"/>
      <c r="I8" s="295"/>
      <c r="J8" s="287">
        <v>1</v>
      </c>
      <c r="L8" s="292"/>
      <c r="M8" s="281" t="s">
        <v>187</v>
      </c>
      <c r="O8" s="285" t="s">
        <v>187</v>
      </c>
      <c r="P8" s="289"/>
      <c r="Q8" s="292"/>
      <c r="R8" s="281" t="s">
        <v>187</v>
      </c>
      <c r="T8" s="285" t="s">
        <v>187</v>
      </c>
      <c r="U8" s="281" t="s">
        <v>187</v>
      </c>
      <c r="W8" s="285" t="s">
        <v>187</v>
      </c>
      <c r="Y8" s="681"/>
    </row>
    <row r="9" spans="2:25" ht="36.75" customHeight="1">
      <c r="B9" s="1097"/>
      <c r="C9" s="1098"/>
      <c r="D9" s="1098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187</v>
      </c>
      <c r="O9" s="285" t="s">
        <v>187</v>
      </c>
      <c r="P9" s="289"/>
      <c r="Q9" s="292"/>
      <c r="R9" s="281" t="s">
        <v>187</v>
      </c>
      <c r="T9" s="285" t="s">
        <v>187</v>
      </c>
      <c r="U9" s="281" t="s">
        <v>187</v>
      </c>
      <c r="W9" s="285" t="s">
        <v>187</v>
      </c>
      <c r="Y9" s="681"/>
    </row>
    <row r="10" spans="2:25" ht="15">
      <c r="B10" s="297" t="s">
        <v>189</v>
      </c>
      <c r="E10" s="295"/>
      <c r="F10" s="298"/>
      <c r="G10" s="295"/>
      <c r="H10" s="295"/>
      <c r="I10" s="295"/>
      <c r="J10" s="287">
        <v>1</v>
      </c>
      <c r="L10" s="292"/>
      <c r="M10" s="281" t="s">
        <v>187</v>
      </c>
      <c r="O10" s="285" t="s">
        <v>187</v>
      </c>
      <c r="P10" s="289"/>
      <c r="Q10" s="292"/>
      <c r="R10" s="281" t="s">
        <v>187</v>
      </c>
      <c r="T10" s="285" t="s">
        <v>187</v>
      </c>
      <c r="U10" s="281" t="s">
        <v>187</v>
      </c>
      <c r="W10" s="285" t="s">
        <v>187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187</v>
      </c>
      <c r="O11" s="285" t="s">
        <v>187</v>
      </c>
      <c r="P11" s="289"/>
      <c r="Q11" s="292"/>
      <c r="R11" s="281" t="s">
        <v>187</v>
      </c>
      <c r="T11" s="285" t="s">
        <v>187</v>
      </c>
      <c r="U11" s="281" t="s">
        <v>187</v>
      </c>
      <c r="W11" s="285" t="s">
        <v>187</v>
      </c>
      <c r="Y11" s="681"/>
    </row>
    <row r="12" spans="2:25" ht="39" customHeight="1" thickBot="1" thickTop="1">
      <c r="B12" s="1097" t="s">
        <v>1051</v>
      </c>
      <c r="C12" s="1098"/>
      <c r="D12" s="1098"/>
      <c r="E12" s="295" t="s">
        <v>190</v>
      </c>
      <c r="F12" s="299" t="s">
        <v>1047</v>
      </c>
      <c r="G12" s="295"/>
      <c r="H12" s="295"/>
      <c r="I12" s="295"/>
      <c r="J12" s="287">
        <v>1</v>
      </c>
      <c r="L12" s="292"/>
      <c r="M12" s="281" t="s">
        <v>187</v>
      </c>
      <c r="O12" s="285" t="s">
        <v>187</v>
      </c>
      <c r="P12" s="289"/>
      <c r="Q12" s="292"/>
      <c r="R12" s="281" t="s">
        <v>187</v>
      </c>
      <c r="T12" s="285" t="s">
        <v>187</v>
      </c>
      <c r="U12" s="281" t="s">
        <v>187</v>
      </c>
      <c r="W12" s="285" t="s">
        <v>187</v>
      </c>
      <c r="Y12" s="681"/>
    </row>
    <row r="13" spans="2:25" ht="15.75" thickTop="1">
      <c r="B13" s="297" t="s">
        <v>191</v>
      </c>
      <c r="E13" s="300" t="s">
        <v>192</v>
      </c>
      <c r="F13" s="301" t="s">
        <v>187</v>
      </c>
      <c r="G13" s="301" t="s">
        <v>187</v>
      </c>
      <c r="H13" s="301"/>
      <c r="I13" s="301" t="s">
        <v>187</v>
      </c>
      <c r="J13" s="287">
        <v>1</v>
      </c>
      <c r="L13" s="292"/>
      <c r="M13" s="281" t="s">
        <v>187</v>
      </c>
      <c r="O13" s="285" t="s">
        <v>187</v>
      </c>
      <c r="P13" s="289"/>
      <c r="Q13" s="292"/>
      <c r="R13" s="281" t="s">
        <v>187</v>
      </c>
      <c r="T13" s="285" t="s">
        <v>187</v>
      </c>
      <c r="U13" s="281" t="s">
        <v>187</v>
      </c>
      <c r="W13" s="285" t="s">
        <v>187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835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836</v>
      </c>
      <c r="E17" s="983">
        <v>11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193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194</v>
      </c>
      <c r="E19" s="951" t="s">
        <v>195</v>
      </c>
      <c r="F19" s="1040" t="s">
        <v>196</v>
      </c>
      <c r="G19" s="1041"/>
      <c r="H19" s="1041"/>
      <c r="I19" s="1042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97</v>
      </c>
      <c r="C20" s="309" t="s">
        <v>197</v>
      </c>
      <c r="D20" s="167" t="s">
        <v>198</v>
      </c>
      <c r="E20" s="984">
        <v>2013</v>
      </c>
      <c r="F20" s="981" t="s">
        <v>917</v>
      </c>
      <c r="G20" s="981" t="s">
        <v>918</v>
      </c>
      <c r="H20" s="981" t="s">
        <v>919</v>
      </c>
      <c r="I20" s="982" t="s">
        <v>805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199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99" t="s">
        <v>200</v>
      </c>
      <c r="D22" s="1099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201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202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203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745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892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37" t="s">
        <v>204</v>
      </c>
      <c r="D28" s="1037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205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206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207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208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34" t="s">
        <v>209</v>
      </c>
      <c r="D33" s="1034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210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211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212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213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893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214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36" t="s">
        <v>215</v>
      </c>
      <c r="D40" s="1036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216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217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218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219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37" t="s">
        <v>220</v>
      </c>
      <c r="D45" s="1037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221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222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223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224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225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36" t="s">
        <v>226</v>
      </c>
      <c r="D51" s="1036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227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228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229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230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231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37" t="s">
        <v>232</v>
      </c>
      <c r="D57" s="1037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233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234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37" t="s">
        <v>235</v>
      </c>
      <c r="D60" s="1037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236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237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37" t="s">
        <v>238</v>
      </c>
      <c r="D63" s="1037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36" t="s">
        <v>239</v>
      </c>
      <c r="D64" s="1036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240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241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242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243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244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245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60" t="s">
        <v>246</v>
      </c>
      <c r="D72" s="1060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60" t="s">
        <v>247</v>
      </c>
      <c r="D73" s="1060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60" t="s">
        <v>248</v>
      </c>
      <c r="D74" s="1060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249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36" t="s">
        <v>250</v>
      </c>
      <c r="D76" s="1036"/>
      <c r="E76" s="645">
        <f>SUM(E77:E90)</f>
        <v>0</v>
      </c>
      <c r="F76" s="410">
        <f>SUM(F77:F90)</f>
        <v>0</v>
      </c>
      <c r="G76" s="325">
        <f>SUM(G77:G90)</f>
        <v>0</v>
      </c>
      <c r="H76" s="325">
        <f>SUM(H77:H90)</f>
        <v>0</v>
      </c>
      <c r="I76" s="325">
        <f>SUM(I77:I90)</f>
        <v>0</v>
      </c>
      <c r="J76" s="954">
        <f t="shared" si="0"/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251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252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253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254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255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256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257</v>
      </c>
      <c r="E83" s="625"/>
      <c r="F83" s="627"/>
      <c r="G83" s="318"/>
      <c r="H83" s="856"/>
      <c r="I83" s="856">
        <f t="shared" si="2"/>
        <v>0</v>
      </c>
      <c r="J83" s="954">
        <f t="shared" si="0"/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258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259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260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261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262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263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264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45" t="s">
        <v>265</v>
      </c>
      <c r="D91" s="1045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266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267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90" t="s">
        <v>268</v>
      </c>
      <c r="D94" s="1090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36" t="s">
        <v>269</v>
      </c>
      <c r="D95" s="1036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270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271</v>
      </c>
      <c r="D97" s="172" t="s">
        <v>272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273</v>
      </c>
      <c r="D98" s="172" t="s">
        <v>274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275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276</v>
      </c>
      <c r="D100" s="172" t="s">
        <v>277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278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279</v>
      </c>
      <c r="D102" s="172" t="s">
        <v>280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281</v>
      </c>
      <c r="D103" s="172" t="s">
        <v>282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283</v>
      </c>
      <c r="D104" s="172" t="s">
        <v>284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285</v>
      </c>
      <c r="D105" s="172" t="s">
        <v>286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287</v>
      </c>
      <c r="D106" s="172" t="s">
        <v>288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289</v>
      </c>
      <c r="D107" s="192" t="s">
        <v>290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291</v>
      </c>
      <c r="D108" s="193" t="s">
        <v>292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37" t="s">
        <v>293</v>
      </c>
      <c r="D109" s="1037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294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295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296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36" t="s">
        <v>297</v>
      </c>
      <c r="D113" s="1036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298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299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300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724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301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37" t="s">
        <v>302</v>
      </c>
      <c r="D119" s="1037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303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304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305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306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307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308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309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310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311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312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313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314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315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316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317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91" t="s">
        <v>318</v>
      </c>
      <c r="D135" s="1091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60" t="s">
        <v>319</v>
      </c>
      <c r="D136" s="1060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320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321</v>
      </c>
      <c r="C138" s="1036" t="s">
        <v>322</v>
      </c>
      <c r="D138" s="1036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323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324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37" t="s">
        <v>325</v>
      </c>
      <c r="D141" s="1037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326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327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328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329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330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331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332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333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334</v>
      </c>
      <c r="D150" s="352" t="s">
        <v>335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0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0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50" t="str">
        <f>$B$7</f>
        <v>ТРИМЕСЕЧЕН ОТЧЕТ  ЗА  КАСОВОТО  ИЗПЪЛНЕНИЕ  НА  ИБСФ
ПО ПЪЛНА ЕДИННА БЮДЖЕТНА КЛАСИФИКАЦИЯ</v>
      </c>
      <c r="C155" s="1049"/>
      <c r="D155" s="1049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188</v>
      </c>
      <c r="F156" s="356" t="s">
        <v>39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48">
        <f>$B$9</f>
        <v>0</v>
      </c>
      <c r="C157" s="1049"/>
      <c r="D157" s="1049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189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48" t="str">
        <f>$B$12</f>
        <v>Община СИМЕОНОВГРАД</v>
      </c>
      <c r="C160" s="1049"/>
      <c r="D160" s="1049"/>
      <c r="E160" s="355" t="s">
        <v>190</v>
      </c>
      <c r="F160" s="362" t="str">
        <f>$F$12</f>
        <v>7607</v>
      </c>
      <c r="G160" s="355"/>
      <c r="H160" s="361"/>
      <c r="I160" s="361"/>
      <c r="J160" s="287">
        <v>1</v>
      </c>
      <c r="K160" s="288"/>
      <c r="L160" s="1048"/>
      <c r="M160" s="1049"/>
      <c r="N160" s="1049"/>
      <c r="O160" s="361"/>
      <c r="P160" s="289"/>
      <c r="Q160" s="1048"/>
      <c r="R160" s="1049"/>
      <c r="S160" s="1049"/>
      <c r="T160" s="361"/>
      <c r="W160" s="361"/>
    </row>
    <row r="161" spans="2:23" s="293" customFormat="1" ht="16.5" thickBot="1" thickTop="1">
      <c r="B161" s="297" t="s">
        <v>191</v>
      </c>
      <c r="C161" s="281"/>
      <c r="D161" s="282"/>
      <c r="E161" s="360" t="s">
        <v>192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836</v>
      </c>
      <c r="E162" s="362">
        <f>$E$17</f>
        <v>11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193</v>
      </c>
      <c r="J163" s="287">
        <v>1</v>
      </c>
      <c r="K163" s="288"/>
      <c r="L163" s="363" t="s">
        <v>746</v>
      </c>
      <c r="M163" s="355"/>
      <c r="N163" s="361"/>
      <c r="O163" s="364" t="s">
        <v>193</v>
      </c>
      <c r="P163" s="289"/>
      <c r="Q163" s="365" t="s">
        <v>747</v>
      </c>
      <c r="R163" s="366"/>
      <c r="S163" s="367"/>
      <c r="T163" s="368"/>
      <c r="U163" s="366"/>
      <c r="V163" s="367"/>
      <c r="W163" s="368" t="s">
        <v>193</v>
      </c>
    </row>
    <row r="164" spans="2:24" s="293" customFormat="1" ht="31.5" customHeight="1" thickBot="1">
      <c r="B164" s="369" t="s">
        <v>97</v>
      </c>
      <c r="C164" s="306" t="s">
        <v>336</v>
      </c>
      <c r="D164" s="370" t="s">
        <v>337</v>
      </c>
      <c r="E164" s="371" t="s">
        <v>195</v>
      </c>
      <c r="F164" s="372" t="s">
        <v>196</v>
      </c>
      <c r="G164" s="372" t="s">
        <v>196</v>
      </c>
      <c r="H164" s="905" t="s">
        <v>196</v>
      </c>
      <c r="I164" s="905" t="s">
        <v>196</v>
      </c>
      <c r="J164" s="287">
        <v>1</v>
      </c>
      <c r="K164" s="288"/>
      <c r="L164" s="1092" t="s">
        <v>748</v>
      </c>
      <c r="M164" s="1092" t="s">
        <v>749</v>
      </c>
      <c r="N164" s="1086" t="s">
        <v>750</v>
      </c>
      <c r="O164" s="1086" t="s">
        <v>751</v>
      </c>
      <c r="P164" s="288"/>
      <c r="Q164" s="1086" t="s">
        <v>752</v>
      </c>
      <c r="R164" s="1086" t="s">
        <v>753</v>
      </c>
      <c r="S164" s="1086" t="s">
        <v>754</v>
      </c>
      <c r="T164" s="1086" t="s">
        <v>755</v>
      </c>
      <c r="U164" s="373" t="s">
        <v>756</v>
      </c>
      <c r="V164" s="373"/>
      <c r="W164" s="374"/>
      <c r="X164" s="1084" t="s">
        <v>757</v>
      </c>
    </row>
    <row r="165" spans="2:24" s="293" customFormat="1" ht="44.25" customHeight="1" thickBot="1">
      <c r="B165" s="376"/>
      <c r="C165" s="310" t="s">
        <v>338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919</v>
      </c>
      <c r="I165" s="990" t="str">
        <f>+I20</f>
        <v>Общо</v>
      </c>
      <c r="J165" s="287">
        <v>1</v>
      </c>
      <c r="K165" s="288"/>
      <c r="L165" s="1093"/>
      <c r="M165" s="1093"/>
      <c r="N165" s="1094"/>
      <c r="O165" s="1094"/>
      <c r="P165" s="288"/>
      <c r="Q165" s="1087"/>
      <c r="R165" s="1087"/>
      <c r="S165" s="1087"/>
      <c r="T165" s="1087"/>
      <c r="U165" s="378">
        <v>2013</v>
      </c>
      <c r="V165" s="378">
        <v>2014</v>
      </c>
      <c r="W165" s="378" t="s">
        <v>758</v>
      </c>
      <c r="X165" s="1085"/>
    </row>
    <row r="166" spans="2:24" s="293" customFormat="1" ht="18.75" thickBot="1">
      <c r="B166" s="379"/>
      <c r="C166" s="380"/>
      <c r="D166" s="381" t="s">
        <v>339</v>
      </c>
      <c r="E166" s="382" t="s">
        <v>759</v>
      </c>
      <c r="F166" s="382" t="s">
        <v>760</v>
      </c>
      <c r="G166" s="382" t="s">
        <v>837</v>
      </c>
      <c r="H166" s="907" t="s">
        <v>838</v>
      </c>
      <c r="I166" s="907" t="s">
        <v>772</v>
      </c>
      <c r="J166" s="287">
        <v>1</v>
      </c>
      <c r="K166" s="288"/>
      <c r="L166" s="383" t="s">
        <v>761</v>
      </c>
      <c r="M166" s="383" t="s">
        <v>762</v>
      </c>
      <c r="N166" s="384" t="s">
        <v>763</v>
      </c>
      <c r="O166" s="384" t="s">
        <v>764</v>
      </c>
      <c r="P166" s="288"/>
      <c r="Q166" s="385" t="s">
        <v>765</v>
      </c>
      <c r="R166" s="385" t="s">
        <v>766</v>
      </c>
      <c r="S166" s="385" t="s">
        <v>767</v>
      </c>
      <c r="T166" s="385" t="s">
        <v>768</v>
      </c>
      <c r="U166" s="385" t="s">
        <v>769</v>
      </c>
      <c r="V166" s="385" t="s">
        <v>770</v>
      </c>
      <c r="W166" s="385" t="s">
        <v>771</v>
      </c>
      <c r="X166" s="386" t="s">
        <v>772</v>
      </c>
    </row>
    <row r="167" spans="2:24" s="293" customFormat="1" ht="78.75" customHeight="1" thickBot="1">
      <c r="B167" s="387"/>
      <c r="C167" s="388" t="s">
        <v>340</v>
      </c>
      <c r="D167" s="387" t="s">
        <v>341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773</v>
      </c>
      <c r="M167" s="390" t="s">
        <v>773</v>
      </c>
      <c r="N167" s="390" t="s">
        <v>774</v>
      </c>
      <c r="O167" s="390" t="s">
        <v>775</v>
      </c>
      <c r="P167" s="391"/>
      <c r="Q167" s="390" t="s">
        <v>773</v>
      </c>
      <c r="R167" s="390" t="s">
        <v>773</v>
      </c>
      <c r="S167" s="390" t="s">
        <v>776</v>
      </c>
      <c r="T167" s="390" t="s">
        <v>777</v>
      </c>
      <c r="U167" s="390" t="s">
        <v>773</v>
      </c>
      <c r="V167" s="390" t="s">
        <v>773</v>
      </c>
      <c r="W167" s="390" t="s">
        <v>773</v>
      </c>
      <c r="X167" s="392" t="s">
        <v>778</v>
      </c>
    </row>
    <row r="168" spans="2:24" s="293" customFormat="1" ht="18.75" thickBot="1">
      <c r="B168" s="308"/>
      <c r="C168" s="393">
        <v>9999</v>
      </c>
      <c r="D168" s="387" t="s">
        <v>342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67" t="s">
        <v>343</v>
      </c>
      <c r="D170" s="1057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344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345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30" t="s">
        <v>346</v>
      </c>
      <c r="D173" s="1030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347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348</v>
      </c>
      <c r="E175" s="644">
        <f t="shared" si="14"/>
        <v>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349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350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351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60" t="s">
        <v>352</v>
      </c>
      <c r="D179" s="1060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353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354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355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356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357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61" t="s">
        <v>358</v>
      </c>
      <c r="D185" s="1062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82" t="s">
        <v>359</v>
      </c>
      <c r="D186" s="1082"/>
      <c r="E186" s="645">
        <f t="shared" si="21"/>
        <v>0</v>
      </c>
      <c r="F186" s="410">
        <f t="shared" si="21"/>
        <v>0</v>
      </c>
      <c r="G186" s="410">
        <f t="shared" si="21"/>
        <v>0</v>
      </c>
      <c r="H186" s="410">
        <f t="shared" si="21"/>
        <v>0</v>
      </c>
      <c r="I186" s="410">
        <f t="shared" si="21"/>
        <v>0</v>
      </c>
      <c r="J186" s="954">
        <f t="shared" si="7"/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0</v>
      </c>
      <c r="O186" s="412">
        <f t="shared" si="22"/>
        <v>0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0</v>
      </c>
      <c r="T186" s="411">
        <f t="shared" si="23"/>
        <v>0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0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360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361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362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363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364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365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366</v>
      </c>
      <c r="E193" s="644">
        <f t="shared" si="24"/>
        <v>0</v>
      </c>
      <c r="F193" s="323">
        <f t="shared" si="24"/>
        <v>0</v>
      </c>
      <c r="G193" s="323">
        <f t="shared" si="24"/>
        <v>0</v>
      </c>
      <c r="H193" s="323">
        <f t="shared" si="24"/>
        <v>0</v>
      </c>
      <c r="I193" s="323">
        <f t="shared" si="24"/>
        <v>0</v>
      </c>
      <c r="J193" s="954">
        <f t="shared" si="7"/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0</v>
      </c>
      <c r="O193" s="408">
        <f t="shared" si="25"/>
        <v>0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0</v>
      </c>
      <c r="T193" s="407">
        <f t="shared" si="26"/>
        <v>0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0</v>
      </c>
    </row>
    <row r="194" spans="1:24" ht="18.75" thickBot="1">
      <c r="A194" s="336">
        <v>165</v>
      </c>
      <c r="B194" s="169"/>
      <c r="C194" s="170">
        <v>1030</v>
      </c>
      <c r="D194" s="181" t="s">
        <v>367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368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369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370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371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372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373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374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375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376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377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51" t="s">
        <v>896</v>
      </c>
      <c r="D205" s="1051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378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379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380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381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382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51" t="s">
        <v>383</v>
      </c>
      <c r="D211" s="1051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384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385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386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51" t="s">
        <v>387</v>
      </c>
      <c r="D215" s="1051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88" t="s">
        <v>388</v>
      </c>
      <c r="D216" s="1089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80" t="s">
        <v>389</v>
      </c>
      <c r="D217" s="1081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80" t="s">
        <v>390</v>
      </c>
      <c r="D218" s="1081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71" t="s">
        <v>391</v>
      </c>
      <c r="D219" s="1071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392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393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394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395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396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397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398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399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400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401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402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403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404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405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78" t="s">
        <v>406</v>
      </c>
      <c r="D234" s="1078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78" t="s">
        <v>407</v>
      </c>
      <c r="D235" s="1078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78" t="s">
        <v>408</v>
      </c>
      <c r="D236" s="1078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71" t="s">
        <v>409</v>
      </c>
      <c r="D237" s="1071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410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411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412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413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414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415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51" t="s">
        <v>416</v>
      </c>
      <c r="D244" s="1051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417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418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419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9.5" thickBot="1">
      <c r="A248" s="335">
        <v>655</v>
      </c>
      <c r="B248" s="173">
        <v>4400</v>
      </c>
      <c r="C248" s="1079" t="s">
        <v>420</v>
      </c>
      <c r="D248" s="1079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9.5" thickBot="1">
      <c r="A249" s="335">
        <v>665</v>
      </c>
      <c r="B249" s="173">
        <v>4500</v>
      </c>
      <c r="C249" s="1078" t="s">
        <v>779</v>
      </c>
      <c r="D249" s="1078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80" t="s">
        <v>421</v>
      </c>
      <c r="D250" s="1081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9.5" thickBot="1">
      <c r="A251" s="335">
        <v>685</v>
      </c>
      <c r="B251" s="173">
        <v>4900</v>
      </c>
      <c r="C251" s="1071" t="s">
        <v>422</v>
      </c>
      <c r="D251" s="1071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9.5" thickBot="1">
      <c r="A252" s="336">
        <v>690</v>
      </c>
      <c r="B252" s="220"/>
      <c r="C252" s="180">
        <v>4901</v>
      </c>
      <c r="D252" s="221" t="s">
        <v>423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9.5" thickBot="1">
      <c r="A253" s="336">
        <v>695</v>
      </c>
      <c r="B253" s="220"/>
      <c r="C253" s="176">
        <v>4902</v>
      </c>
      <c r="D253" s="184" t="s">
        <v>424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9.5" thickBot="1">
      <c r="A254" s="335">
        <v>700</v>
      </c>
      <c r="B254" s="222">
        <v>5100</v>
      </c>
      <c r="C254" s="1070" t="s">
        <v>425</v>
      </c>
      <c r="D254" s="1070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0</v>
      </c>
      <c r="H254" s="410">
        <f t="shared" si="64"/>
        <v>0</v>
      </c>
      <c r="I254" s="410">
        <f t="shared" si="64"/>
        <v>0</v>
      </c>
      <c r="J254" s="954">
        <f t="shared" si="48"/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0</v>
      </c>
      <c r="O254" s="431">
        <f t="shared" si="65"/>
        <v>0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0</v>
      </c>
      <c r="T254" s="430">
        <f t="shared" si="66"/>
        <v>0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0</v>
      </c>
      <c r="Y254" s="281"/>
    </row>
    <row r="255" spans="1:25" s="432" customFormat="1" ht="19.5" thickBot="1">
      <c r="A255" s="335">
        <v>710</v>
      </c>
      <c r="B255" s="222">
        <v>5200</v>
      </c>
      <c r="C255" s="1068" t="s">
        <v>426</v>
      </c>
      <c r="D255" s="1068"/>
      <c r="E255" s="645">
        <f t="shared" si="64"/>
        <v>0</v>
      </c>
      <c r="F255" s="410">
        <f t="shared" si="64"/>
        <v>0</v>
      </c>
      <c r="G255" s="410">
        <f t="shared" si="64"/>
        <v>0</v>
      </c>
      <c r="H255" s="410">
        <f t="shared" si="64"/>
        <v>0</v>
      </c>
      <c r="I255" s="410">
        <f t="shared" si="64"/>
        <v>0</v>
      </c>
      <c r="J255" s="954">
        <f t="shared" si="48"/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0</v>
      </c>
      <c r="O255" s="431">
        <f t="shared" si="65"/>
        <v>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0</v>
      </c>
      <c r="T255" s="430">
        <f t="shared" si="66"/>
        <v>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0</v>
      </c>
      <c r="Y255" s="281"/>
    </row>
    <row r="256" spans="1:25" s="435" customFormat="1" ht="19.5" thickBot="1">
      <c r="A256" s="336">
        <v>715</v>
      </c>
      <c r="B256" s="223"/>
      <c r="C256" s="224">
        <v>5201</v>
      </c>
      <c r="D256" s="225" t="s">
        <v>427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9.5" thickBot="1">
      <c r="A257" s="336">
        <v>720</v>
      </c>
      <c r="B257" s="223"/>
      <c r="C257" s="226">
        <v>5202</v>
      </c>
      <c r="D257" s="227" t="s">
        <v>428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9.5" thickBot="1">
      <c r="A258" s="336">
        <v>725</v>
      </c>
      <c r="B258" s="223"/>
      <c r="C258" s="226">
        <v>5203</v>
      </c>
      <c r="D258" s="227" t="s">
        <v>429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9.5" thickBot="1">
      <c r="A259" s="336">
        <v>730</v>
      </c>
      <c r="B259" s="223"/>
      <c r="C259" s="226">
        <v>5204</v>
      </c>
      <c r="D259" s="227" t="s">
        <v>430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9.5" thickBot="1">
      <c r="A260" s="336">
        <v>735</v>
      </c>
      <c r="B260" s="223"/>
      <c r="C260" s="226">
        <v>5205</v>
      </c>
      <c r="D260" s="227" t="s">
        <v>431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9.5" thickBot="1">
      <c r="A261" s="336">
        <v>740</v>
      </c>
      <c r="B261" s="223"/>
      <c r="C261" s="226">
        <v>5206</v>
      </c>
      <c r="D261" s="227" t="s">
        <v>432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9.5" thickBot="1">
      <c r="A262" s="336">
        <v>745</v>
      </c>
      <c r="B262" s="223"/>
      <c r="C262" s="228">
        <v>5219</v>
      </c>
      <c r="D262" s="229" t="s">
        <v>433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9.5" thickBot="1">
      <c r="A263" s="335">
        <v>750</v>
      </c>
      <c r="B263" s="222">
        <v>5300</v>
      </c>
      <c r="C263" s="1069" t="s">
        <v>434</v>
      </c>
      <c r="D263" s="1069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9.5" thickBot="1">
      <c r="A264" s="336">
        <v>755</v>
      </c>
      <c r="B264" s="223"/>
      <c r="C264" s="224">
        <v>5301</v>
      </c>
      <c r="D264" s="225" t="s">
        <v>435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9.5" thickBot="1">
      <c r="A265" s="336">
        <v>760</v>
      </c>
      <c r="B265" s="223"/>
      <c r="C265" s="228">
        <v>5309</v>
      </c>
      <c r="D265" s="229" t="s">
        <v>436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9.5" thickBot="1">
      <c r="A266" s="335">
        <v>765</v>
      </c>
      <c r="B266" s="222">
        <v>5400</v>
      </c>
      <c r="C266" s="1070" t="s">
        <v>437</v>
      </c>
      <c r="D266" s="1070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9.5" thickBot="1">
      <c r="A267" s="335">
        <v>775</v>
      </c>
      <c r="B267" s="173">
        <v>5500</v>
      </c>
      <c r="C267" s="1071" t="s">
        <v>438</v>
      </c>
      <c r="D267" s="1071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9.5" thickBot="1">
      <c r="A268" s="336">
        <v>780</v>
      </c>
      <c r="B268" s="220"/>
      <c r="C268" s="180">
        <v>5501</v>
      </c>
      <c r="D268" s="209" t="s">
        <v>439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9.5" thickBot="1">
      <c r="A269" s="336">
        <v>785</v>
      </c>
      <c r="B269" s="220"/>
      <c r="C269" s="170">
        <v>5502</v>
      </c>
      <c r="D269" s="181" t="s">
        <v>440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441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9.5" thickBot="1">
      <c r="A271" s="336">
        <v>795</v>
      </c>
      <c r="B271" s="220"/>
      <c r="C271" s="176">
        <v>5504</v>
      </c>
      <c r="D271" s="182" t="s">
        <v>442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72" t="s">
        <v>443</v>
      </c>
      <c r="D272" s="1073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9.5" thickBot="1">
      <c r="A273" s="336">
        <v>810</v>
      </c>
      <c r="B273" s="223"/>
      <c r="C273" s="224">
        <v>5701</v>
      </c>
      <c r="D273" s="225" t="s">
        <v>444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9.5" thickBot="1">
      <c r="A274" s="336">
        <v>815</v>
      </c>
      <c r="B274" s="223"/>
      <c r="C274" s="226">
        <v>5702</v>
      </c>
      <c r="D274" s="227" t="s">
        <v>445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446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447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9.5" thickBot="1">
      <c r="A277" s="335">
        <v>820</v>
      </c>
      <c r="B277" s="439">
        <v>98</v>
      </c>
      <c r="C277" s="1074" t="s">
        <v>448</v>
      </c>
      <c r="D277" s="1051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449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450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451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9.5" thickBot="1">
      <c r="A281" s="336">
        <v>825</v>
      </c>
      <c r="B281" s="234"/>
      <c r="C281" s="202" t="s">
        <v>334</v>
      </c>
      <c r="D281" s="235" t="s">
        <v>452</v>
      </c>
      <c r="E281" s="353">
        <f>SUMIF($C$581:$C$12458,$C281,E$581:E$12458)</f>
        <v>0</v>
      </c>
      <c r="F281" s="455">
        <f>SUMIF($C$581:$C$12458,$C281,F$581:F$12458)</f>
        <v>0</v>
      </c>
      <c r="G281" s="455">
        <f>SUMIF($C$581:$C$12458,$C281,G$581:G$12458)</f>
        <v>0</v>
      </c>
      <c r="H281" s="455">
        <f>SUMIF($C$581:$C$12458,$C281,H$581:H$12458)</f>
        <v>0</v>
      </c>
      <c r="I281" s="455">
        <f>SUMIF($C$581:$C$12458,$C281,I$581:I$12458)</f>
        <v>0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0</v>
      </c>
      <c r="O281" s="456">
        <f>SUMIF($C$581:$C$12458,$C281,O$581:O$12458)</f>
        <v>0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0</v>
      </c>
      <c r="T281" s="456">
        <f t="shared" si="85"/>
        <v>0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0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75"/>
      <c r="C285" s="1076"/>
      <c r="D285" s="1076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77"/>
      <c r="C287" s="1076"/>
      <c r="D287" s="1076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77"/>
      <c r="C290" s="1076"/>
      <c r="D290" s="1076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83"/>
      <c r="C318" s="1083"/>
      <c r="D318" s="1083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50" t="str">
        <f>$B$7</f>
        <v>ТРИМЕСЕЧЕН ОТЧЕТ  ЗА  КАСОВОТО  ИЗПЪЛНЕНИЕ  НА  ИБСФ
ПО ПЪЛНА ЕДИННА БЮДЖЕТНА КЛАСИФИКАЦИЯ</v>
      </c>
      <c r="C321" s="1049"/>
      <c r="D321" s="1049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.75">
      <c r="A322" s="351"/>
      <c r="C322" s="293"/>
      <c r="D322" s="294"/>
      <c r="E322" s="356" t="s">
        <v>188</v>
      </c>
      <c r="F322" s="356" t="s">
        <v>39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48">
        <f>$B$9</f>
        <v>0</v>
      </c>
      <c r="C323" s="1049"/>
      <c r="D323" s="1049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.75">
      <c r="A324" s="351"/>
      <c r="B324" s="297" t="s">
        <v>189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6.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48" t="str">
        <f>$B$12</f>
        <v>Община СИМЕОНОВГРАД</v>
      </c>
      <c r="C326" s="1049"/>
      <c r="D326" s="1049"/>
      <c r="E326" s="355" t="s">
        <v>190</v>
      </c>
      <c r="F326" s="362" t="str">
        <f>$F$12</f>
        <v>7607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7.25" thickBot="1" thickTop="1">
      <c r="A327" s="351"/>
      <c r="B327" s="297" t="s">
        <v>191</v>
      </c>
      <c r="E327" s="360" t="s">
        <v>192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836</v>
      </c>
      <c r="E328" s="362">
        <f>$E$17</f>
        <v>11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7.25" thickBot="1" thickTop="1">
      <c r="A329" s="351"/>
      <c r="C329" s="293"/>
      <c r="D329" s="294"/>
      <c r="E329" s="355"/>
      <c r="F329" s="360"/>
      <c r="G329" s="360"/>
      <c r="H329" s="364"/>
      <c r="I329" s="364" t="s">
        <v>193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97</v>
      </c>
      <c r="C331" s="309" t="s">
        <v>336</v>
      </c>
      <c r="D331" s="376" t="s">
        <v>453</v>
      </c>
      <c r="E331" s="464" t="s">
        <v>780</v>
      </c>
      <c r="F331" s="464" t="s">
        <v>196</v>
      </c>
      <c r="G331" s="464" t="s">
        <v>196</v>
      </c>
      <c r="H331" s="993"/>
      <c r="I331" s="906" t="s">
        <v>196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338</v>
      </c>
      <c r="D332" s="376"/>
      <c r="E332" s="464" t="s">
        <v>16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.75">
      <c r="A333" s="351"/>
      <c r="B333" s="465"/>
      <c r="C333" s="309"/>
      <c r="D333" s="376" t="s">
        <v>454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6.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48" thickBot="1">
      <c r="A335" s="351">
        <v>1</v>
      </c>
      <c r="B335" s="469"/>
      <c r="C335" s="312"/>
      <c r="D335" s="237" t="s">
        <v>455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6.5" thickBot="1">
      <c r="A336" s="351">
        <v>2</v>
      </c>
      <c r="B336" s="471"/>
      <c r="C336" s="472"/>
      <c r="D336" s="473" t="s">
        <v>456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65" t="s">
        <v>457</v>
      </c>
      <c r="D337" s="1066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902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903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458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1.5">
      <c r="A341" s="351">
        <v>25</v>
      </c>
      <c r="B341" s="177"/>
      <c r="C341" s="170">
        <v>3041</v>
      </c>
      <c r="D341" s="172" t="s">
        <v>904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905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15.75">
      <c r="A343" s="351">
        <v>35</v>
      </c>
      <c r="B343" s="169"/>
      <c r="C343" s="170">
        <v>3043</v>
      </c>
      <c r="D343" s="172" t="s">
        <v>906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459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15.75">
      <c r="A345" s="351">
        <v>45</v>
      </c>
      <c r="B345" s="169"/>
      <c r="C345" s="210">
        <v>3050</v>
      </c>
      <c r="D345" s="211" t="s">
        <v>907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908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909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910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781</v>
      </c>
      <c r="D349" s="172" t="s">
        <v>911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912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37" t="s">
        <v>460</v>
      </c>
      <c r="D351" s="1037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461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462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463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464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1.5">
      <c r="A356" s="336">
        <v>91</v>
      </c>
      <c r="B356" s="238"/>
      <c r="C356" s="170">
        <v>3118</v>
      </c>
      <c r="D356" s="240" t="s">
        <v>897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465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466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467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468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34" t="s">
        <v>469</v>
      </c>
      <c r="D361" s="1035"/>
      <c r="E361" s="1001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914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913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470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471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334</v>
      </c>
      <c r="D366" s="242" t="s">
        <v>472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97</v>
      </c>
      <c r="C367" s="244" t="s">
        <v>197</v>
      </c>
      <c r="D367" s="245" t="s">
        <v>473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474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67" t="s">
        <v>475</v>
      </c>
      <c r="D369" s="1057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898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899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30" t="s">
        <v>915</v>
      </c>
      <c r="D372" s="1030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782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783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477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1.5">
      <c r="A376" s="351">
        <v>180</v>
      </c>
      <c r="B376" s="177"/>
      <c r="C376" s="176">
        <v>6109</v>
      </c>
      <c r="D376" s="182" t="s">
        <v>478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43" t="s">
        <v>725</v>
      </c>
      <c r="D377" s="1044"/>
      <c r="E377" s="1001">
        <f>+E378+E379</f>
        <v>0</v>
      </c>
      <c r="F377" s="652">
        <f>+F378+F379</f>
        <v>0</v>
      </c>
      <c r="G377" s="475">
        <f>+G378+G379</f>
        <v>-19</v>
      </c>
      <c r="H377" s="914"/>
      <c r="I377" s="475">
        <f>+I378+I379</f>
        <v>-19</v>
      </c>
      <c r="J377" s="954">
        <f t="shared" si="86"/>
        <v>1</v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901</v>
      </c>
      <c r="E378" s="625"/>
      <c r="F378" s="627"/>
      <c r="G378" s="318"/>
      <c r="H378" s="1000"/>
      <c r="I378" s="856">
        <f>F378+G378</f>
        <v>0</v>
      </c>
      <c r="J378" s="954">
        <f t="shared" si="86"/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900</v>
      </c>
      <c r="E379" s="625">
        <v>0</v>
      </c>
      <c r="F379" s="627"/>
      <c r="G379" s="318">
        <v>-19</v>
      </c>
      <c r="H379" s="1000"/>
      <c r="I379" s="856">
        <f>F379+G379</f>
        <v>-19</v>
      </c>
      <c r="J379" s="954">
        <f t="shared" si="86"/>
        <v>1</v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43" t="s">
        <v>726</v>
      </c>
      <c r="D380" s="1044"/>
      <c r="E380" s="1001">
        <f>+E381+E382</f>
        <v>0</v>
      </c>
      <c r="F380" s="652">
        <f>+F381+F382</f>
        <v>0</v>
      </c>
      <c r="G380" s="475">
        <f>+G381+G382</f>
        <v>0</v>
      </c>
      <c r="H380" s="914"/>
      <c r="I380" s="475">
        <f>+I381+I382</f>
        <v>0</v>
      </c>
      <c r="J380" s="954">
        <f t="shared" si="86"/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901</v>
      </c>
      <c r="E381" s="625"/>
      <c r="F381" s="627"/>
      <c r="G381" s="318"/>
      <c r="H381" s="1000"/>
      <c r="I381" s="856">
        <f>F381+G381</f>
        <v>0</v>
      </c>
      <c r="J381" s="954">
        <f t="shared" si="86"/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900</v>
      </c>
      <c r="E382" s="625"/>
      <c r="F382" s="627"/>
      <c r="G382" s="318"/>
      <c r="H382" s="1000"/>
      <c r="I382" s="856">
        <f>F382+G382</f>
        <v>0</v>
      </c>
      <c r="J382" s="954">
        <f t="shared" si="86"/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54" t="s">
        <v>727</v>
      </c>
      <c r="D383" s="1054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901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900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728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46" t="s">
        <v>729</v>
      </c>
      <c r="D387" s="1055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730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731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46" t="s">
        <v>784</v>
      </c>
      <c r="D390" s="1055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15.75">
      <c r="A391" s="338">
        <v>220</v>
      </c>
      <c r="B391" s="169"/>
      <c r="C391" s="180">
        <v>6701</v>
      </c>
      <c r="D391" s="171" t="s">
        <v>785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15.75">
      <c r="A392" s="336">
        <v>225</v>
      </c>
      <c r="B392" s="169"/>
      <c r="C392" s="176">
        <v>6702</v>
      </c>
      <c r="D392" s="182" t="s">
        <v>786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787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46" t="s">
        <v>887</v>
      </c>
      <c r="D394" s="1055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788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732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733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1.5">
      <c r="A398" s="336">
        <v>245</v>
      </c>
      <c r="B398" s="191"/>
      <c r="C398" s="170">
        <v>6907</v>
      </c>
      <c r="D398" s="181" t="s">
        <v>922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789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2.25" thickBot="1">
      <c r="A400" s="336">
        <v>255</v>
      </c>
      <c r="B400" s="191"/>
      <c r="C400" s="176">
        <v>6909</v>
      </c>
      <c r="D400" s="182" t="s">
        <v>790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334</v>
      </c>
      <c r="D401" s="242" t="s">
        <v>923</v>
      </c>
      <c r="E401" s="858">
        <f>SUM(E369,E372,E377,E380,E383,E386,E387,E390,E394)</f>
        <v>0</v>
      </c>
      <c r="F401" s="858">
        <f>SUM(F369,F372,F377,F380,F383,F386,F387,F390,F394)</f>
        <v>0</v>
      </c>
      <c r="G401" s="858">
        <f>SUM(G369,G372,G377,G380,G383,G386,G387,G390,G394)</f>
        <v>-19</v>
      </c>
      <c r="H401" s="1002"/>
      <c r="I401" s="858">
        <f>SUM(I369,I372,I377,I380,I383,I386,I387,I390,I394)</f>
        <v>-19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97</v>
      </c>
      <c r="C402" s="244" t="s">
        <v>197</v>
      </c>
      <c r="D402" s="256" t="s">
        <v>924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925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58" t="s">
        <v>926</v>
      </c>
      <c r="D404" s="1059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60" t="s">
        <v>791</v>
      </c>
      <c r="D405" s="1060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61" t="s">
        <v>792</v>
      </c>
      <c r="D406" s="1061"/>
      <c r="E406" s="655"/>
      <c r="F406" s="660"/>
      <c r="G406" s="484"/>
      <c r="H406" s="914"/>
      <c r="I406" s="856">
        <f>F406+G406</f>
        <v>0</v>
      </c>
      <c r="J406" s="954">
        <f t="shared" si="90"/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61" t="s">
        <v>927</v>
      </c>
      <c r="D407" s="1062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63" t="s">
        <v>916</v>
      </c>
      <c r="D408" s="1064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793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2.25" thickBot="1">
      <c r="A410" s="336">
        <v>225</v>
      </c>
      <c r="B410" s="169"/>
      <c r="C410" s="176">
        <v>7888</v>
      </c>
      <c r="D410" s="182" t="s">
        <v>794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334</v>
      </c>
      <c r="D411" s="260" t="s">
        <v>928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0</v>
      </c>
      <c r="H411" s="1002"/>
      <c r="I411" s="858">
        <f>SUM(I404,I405,I406,I407,I408)</f>
        <v>0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.7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.7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50" t="str">
        <f>$B$7</f>
        <v>ТРИМЕСЕЧЕН ОТЧЕТ  ЗА  КАСОВОТО  ИЗПЪЛНЕНИЕ  НА  ИБСФ
ПО ПЪЛНА ЕДИННА БЮДЖЕТНА КЛАСИФИКАЦИЯ</v>
      </c>
      <c r="C415" s="1049"/>
      <c r="D415" s="1049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.75">
      <c r="A416" s="336"/>
      <c r="C416" s="293"/>
      <c r="D416" s="294"/>
      <c r="E416" s="356" t="s">
        <v>188</v>
      </c>
      <c r="F416" s="356" t="s">
        <v>39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48">
        <f>$B$9</f>
        <v>0</v>
      </c>
      <c r="C417" s="1049"/>
      <c r="D417" s="1049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.75">
      <c r="A418" s="336"/>
      <c r="B418" s="297" t="s">
        <v>189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6.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48" t="str">
        <f>$B$12</f>
        <v>Община СИМЕОНОВГРАД</v>
      </c>
      <c r="C420" s="1049"/>
      <c r="D420" s="1049"/>
      <c r="E420" s="355" t="s">
        <v>190</v>
      </c>
      <c r="F420" s="362" t="str">
        <f>$F$12</f>
        <v>7607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7.25" thickBot="1" thickTop="1">
      <c r="A421" s="336"/>
      <c r="B421" s="297" t="s">
        <v>191</v>
      </c>
      <c r="E421" s="360" t="s">
        <v>192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20.25" thickBot="1" thickTop="1">
      <c r="A422" s="336"/>
      <c r="B422" s="297"/>
      <c r="D422" s="619" t="s">
        <v>836</v>
      </c>
      <c r="E422" s="362">
        <f>$E$17</f>
        <v>11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7.25" thickBot="1" thickTop="1">
      <c r="A423" s="336"/>
      <c r="C423" s="293"/>
      <c r="D423" s="294"/>
      <c r="E423" s="355"/>
      <c r="F423" s="360"/>
      <c r="G423" s="360"/>
      <c r="H423" s="364"/>
      <c r="I423" s="364" t="s">
        <v>193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929</v>
      </c>
      <c r="E424" s="488" t="s">
        <v>795</v>
      </c>
      <c r="F424" s="489" t="s">
        <v>196</v>
      </c>
      <c r="G424" s="489" t="s">
        <v>196</v>
      </c>
      <c r="H424" s="1010" t="s">
        <v>196</v>
      </c>
      <c r="I424" s="1011" t="s">
        <v>196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2.25" thickBot="1">
      <c r="A425" s="336"/>
      <c r="B425" s="490"/>
      <c r="C425" s="490"/>
      <c r="D425" s="376" t="s">
        <v>930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919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6.5" thickBot="1">
      <c r="A426" s="336"/>
      <c r="B426" s="491"/>
      <c r="C426" s="312"/>
      <c r="D426" s="492" t="s">
        <v>931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6.5" thickBot="1">
      <c r="A427" s="336"/>
      <c r="B427" s="466"/>
      <c r="C427" s="494"/>
      <c r="D427" s="495" t="s">
        <v>334</v>
      </c>
      <c r="E427" s="468">
        <f>+E150-E281+E366+E401+E411</f>
        <v>0</v>
      </c>
      <c r="F427" s="468">
        <f>+F150-F281+F366+F401+F411</f>
        <v>0</v>
      </c>
      <c r="G427" s="468">
        <f>+G150-G281+G366+G401+G411</f>
        <v>-19</v>
      </c>
      <c r="H427" s="399">
        <f>+H150-H281+H366+H401+H411</f>
        <v>0</v>
      </c>
      <c r="I427" s="399">
        <f>+I150-I281+I366+I401+I411</f>
        <v>-19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.7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.7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.7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50" t="str">
        <f>$B$7</f>
        <v>ТРИМЕСЕЧЕН ОТЧЕТ  ЗА  КАСОВОТО  ИЗПЪЛНЕНИЕ  НА  ИБСФ
ПО ПЪЛНА ЕДИННА БЮДЖЕТНА КЛАСИФИКАЦИЯ</v>
      </c>
      <c r="C431" s="1049"/>
      <c r="D431" s="1049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.75">
      <c r="A432" s="336"/>
      <c r="C432" s="293"/>
      <c r="D432" s="294"/>
      <c r="E432" s="356" t="s">
        <v>188</v>
      </c>
      <c r="F432" s="356" t="s">
        <v>39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48">
        <f>$B$9</f>
        <v>0</v>
      </c>
      <c r="C433" s="1049"/>
      <c r="D433" s="1049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.75">
      <c r="A434" s="336"/>
      <c r="B434" s="297" t="s">
        <v>189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6.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48" t="str">
        <f>$B$12</f>
        <v>Община СИМЕОНОВГРАД</v>
      </c>
      <c r="C436" s="1049"/>
      <c r="D436" s="1049"/>
      <c r="E436" s="355" t="s">
        <v>190</v>
      </c>
      <c r="F436" s="362" t="str">
        <f>$F$12</f>
        <v>7607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7.25" thickBot="1" thickTop="1">
      <c r="A437" s="336"/>
      <c r="B437" s="297" t="s">
        <v>191</v>
      </c>
      <c r="E437" s="360" t="s">
        <v>192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20.25" thickBot="1" thickTop="1">
      <c r="A438" s="336"/>
      <c r="B438" s="297"/>
      <c r="D438" s="619" t="s">
        <v>836</v>
      </c>
      <c r="E438" s="362">
        <f>$E$17</f>
        <v>11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7.25" thickBot="1" thickTop="1">
      <c r="A439" s="336"/>
      <c r="C439" s="293"/>
      <c r="D439" s="294"/>
      <c r="E439" s="355"/>
      <c r="F439" s="360"/>
      <c r="G439" s="360"/>
      <c r="H439" s="364"/>
      <c r="I439" s="364" t="s">
        <v>193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97</v>
      </c>
      <c r="C441" s="244" t="s">
        <v>197</v>
      </c>
      <c r="D441" s="376" t="s">
        <v>932</v>
      </c>
      <c r="E441" s="464" t="s">
        <v>195</v>
      </c>
      <c r="F441" s="464" t="s">
        <v>196</v>
      </c>
      <c r="G441" s="464" t="s">
        <v>196</v>
      </c>
      <c r="H441" s="906"/>
      <c r="I441" s="906" t="s">
        <v>196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6.5" thickBot="1">
      <c r="A443" s="336"/>
      <c r="B443" s="490"/>
      <c r="C443" s="380"/>
      <c r="D443" s="376" t="s">
        <v>454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6.5" thickBot="1">
      <c r="A444" s="336">
        <v>1</v>
      </c>
      <c r="B444" s="379"/>
      <c r="C444" s="502"/>
      <c r="D444" s="381" t="s">
        <v>933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56" t="s">
        <v>934</v>
      </c>
      <c r="D445" s="1057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935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936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937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51" t="s">
        <v>938</v>
      </c>
      <c r="D449" s="1051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939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940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51" t="s">
        <v>941</v>
      </c>
      <c r="D452" s="1051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942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943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52" t="s">
        <v>944</v>
      </c>
      <c r="D455" s="1044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15.75">
      <c r="A456" s="336">
        <v>65</v>
      </c>
      <c r="B456" s="169"/>
      <c r="C456" s="180">
        <v>7320</v>
      </c>
      <c r="D456" s="417" t="s">
        <v>945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946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947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15.75">
      <c r="A459" s="336">
        <v>95</v>
      </c>
      <c r="B459" s="169"/>
      <c r="C459" s="170">
        <v>7391</v>
      </c>
      <c r="D459" s="205" t="s">
        <v>948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949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950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53" t="s">
        <v>951</v>
      </c>
      <c r="D462" s="1053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952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953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30" t="s">
        <v>954</v>
      </c>
      <c r="D465" s="1030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955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956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957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958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959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960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961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962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963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964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965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966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967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968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969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34" t="s">
        <v>970</v>
      </c>
      <c r="D481" s="1035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971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972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973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974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032" t="s">
        <v>975</v>
      </c>
      <c r="D486" s="1033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36" t="s">
        <v>976</v>
      </c>
      <c r="D487" s="1036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977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978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979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980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981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982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983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984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37" t="s">
        <v>985</v>
      </c>
      <c r="D496" s="1037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986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987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30" t="s">
        <v>988</v>
      </c>
      <c r="D499" s="1030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989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990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15.75">
      <c r="A502" s="336">
        <v>310</v>
      </c>
      <c r="B502" s="169"/>
      <c r="C502" s="176">
        <v>8504</v>
      </c>
      <c r="D502" s="193" t="s">
        <v>991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30" t="s">
        <v>992</v>
      </c>
      <c r="D503" s="1030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993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994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995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996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34" t="s">
        <v>997</v>
      </c>
      <c r="D508" s="1035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998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999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1000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43" t="s">
        <v>889</v>
      </c>
      <c r="D512" s="1044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1004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1.5">
      <c r="A514" s="336">
        <v>385</v>
      </c>
      <c r="B514" s="191"/>
      <c r="C514" s="170">
        <v>8902</v>
      </c>
      <c r="D514" s="172" t="s">
        <v>796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1.5">
      <c r="A515" s="336">
        <v>390</v>
      </c>
      <c r="B515" s="191"/>
      <c r="C515" s="176">
        <v>8903</v>
      </c>
      <c r="D515" s="175" t="s">
        <v>797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45" t="s">
        <v>1005</v>
      </c>
      <c r="D516" s="1045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46" t="s">
        <v>1006</v>
      </c>
      <c r="D517" s="1046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15.75">
      <c r="A518" s="336">
        <v>410</v>
      </c>
      <c r="B518" s="169"/>
      <c r="C518" s="180">
        <v>9111</v>
      </c>
      <c r="D518" s="183" t="s">
        <v>1007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1008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1009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15.75">
      <c r="A521" s="336">
        <v>425</v>
      </c>
      <c r="B521" s="169"/>
      <c r="C521" s="176">
        <v>9122</v>
      </c>
      <c r="D521" s="193" t="s">
        <v>1010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031" t="s">
        <v>1011</v>
      </c>
      <c r="D522" s="1035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1012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1013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30" t="s">
        <v>1014</v>
      </c>
      <c r="D525" s="1030"/>
      <c r="E525" s="1001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1015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1016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1017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1018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1019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1020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1021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1022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1023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1024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15.75">
      <c r="A536" s="351"/>
      <c r="B536" s="169"/>
      <c r="C536" s="170">
        <v>9328</v>
      </c>
      <c r="D536" s="199" t="s">
        <v>1025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1.5">
      <c r="A537" s="474">
        <v>462</v>
      </c>
      <c r="B537" s="169"/>
      <c r="C537" s="170">
        <v>9330</v>
      </c>
      <c r="D537" s="172" t="s">
        <v>1026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798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799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031" t="s">
        <v>1027</v>
      </c>
      <c r="D540" s="1031"/>
      <c r="E540" s="1001">
        <f>SUM(E541:E559)</f>
        <v>0</v>
      </c>
      <c r="F540" s="652">
        <f>SUM(F541:F559)</f>
        <v>0</v>
      </c>
      <c r="G540" s="475">
        <f>SUM(G541:G559)</f>
        <v>19</v>
      </c>
      <c r="H540" s="475"/>
      <c r="I540" s="475">
        <f>SUM(I541:I559)</f>
        <v>19</v>
      </c>
      <c r="J540" s="954">
        <f t="shared" si="95"/>
        <v>1</v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1028</v>
      </c>
      <c r="E541" s="625">
        <v>0</v>
      </c>
      <c r="F541" s="627"/>
      <c r="G541" s="318">
        <v>19</v>
      </c>
      <c r="H541" s="856"/>
      <c r="I541" s="856">
        <f aca="true" t="shared" si="97" ref="I541:I559">F541+G541</f>
        <v>19</v>
      </c>
      <c r="J541" s="954">
        <f t="shared" si="95"/>
        <v>1</v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1029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15.75">
      <c r="A543" s="351">
        <v>485</v>
      </c>
      <c r="B543" s="169"/>
      <c r="C543" s="170">
        <v>9503</v>
      </c>
      <c r="D543" s="205" t="s">
        <v>1030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1031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1032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1033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1034</v>
      </c>
      <c r="E547" s="625"/>
      <c r="F547" s="627"/>
      <c r="G547" s="318"/>
      <c r="H547" s="856"/>
      <c r="I547" s="856">
        <f t="shared" si="97"/>
        <v>0</v>
      </c>
      <c r="J547" s="954">
        <f t="shared" si="95"/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1035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1036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1037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1038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1039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1040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1041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1042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15.75">
      <c r="A556" s="351">
        <v>550</v>
      </c>
      <c r="B556" s="169"/>
      <c r="C556" s="170">
        <v>9522</v>
      </c>
      <c r="D556" s="199" t="s">
        <v>1043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15.75">
      <c r="A557" s="351">
        <v>555</v>
      </c>
      <c r="B557" s="169"/>
      <c r="C557" s="170">
        <v>9528</v>
      </c>
      <c r="D557" s="199" t="s">
        <v>1044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1045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1046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047" t="s">
        <v>0</v>
      </c>
      <c r="D560" s="1033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1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2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3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4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38" t="s">
        <v>5</v>
      </c>
      <c r="D565" s="1039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6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7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15.75">
      <c r="A568" s="351">
        <v>590</v>
      </c>
      <c r="B568" s="220"/>
      <c r="C568" s="170">
        <v>9830</v>
      </c>
      <c r="D568" s="172" t="s">
        <v>8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9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10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334</v>
      </c>
      <c r="D571" s="260" t="s">
        <v>11</v>
      </c>
      <c r="E571" s="478">
        <f>SUM(E445,E449,E452,E455,E465,E481,E486,E487,E496,E499,E503,E462,E508,E512,E516,E517,E522,E525,E540,E560,E565)</f>
        <v>0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19</v>
      </c>
      <c r="H571" s="858"/>
      <c r="I571" s="858">
        <f>SUM(I445,I449,I452,I455,I465,I481,I486,I487,I496,I499,I503,I462,I508,I512,I516,I517,I522,I525,I540,I560,I565)</f>
        <v>19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.75">
      <c r="A572" s="336"/>
      <c r="D572" s="861" t="s">
        <v>880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.7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.75">
      <c r="A574" s="336"/>
      <c r="B574" s="1022" t="s">
        <v>800</v>
      </c>
      <c r="C574" s="1023"/>
      <c r="D574" s="520" t="s">
        <v>801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.75">
      <c r="A575" s="336"/>
      <c r="B575" s="521"/>
      <c r="C575" s="521"/>
      <c r="D575" s="522"/>
      <c r="E575" s="522"/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.75">
      <c r="A576" s="336"/>
      <c r="B576" s="1022" t="s">
        <v>802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.7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.75">
      <c r="A578" s="336"/>
      <c r="B578" s="367" t="s">
        <v>803</v>
      </c>
      <c r="C578" s="1023"/>
      <c r="D578" s="520" t="s">
        <v>804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.75">
      <c r="A579" s="351"/>
      <c r="B579" s="525"/>
      <c r="C579" s="525"/>
      <c r="D579" s="526"/>
      <c r="E579" s="527"/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2" ht="15.75">
      <c r="Y582" s="292"/>
    </row>
  </sheetData>
  <sheetProtection password="81B0" sheet="1" objects="1" scenarios="1"/>
  <mergeCells count="120">
    <mergeCell ref="C28:D28"/>
    <mergeCell ref="C33:D33"/>
    <mergeCell ref="B7:D7"/>
    <mergeCell ref="B9:D9"/>
    <mergeCell ref="B12:D12"/>
    <mergeCell ref="C22:D22"/>
    <mergeCell ref="C60:D60"/>
    <mergeCell ref="C63:D63"/>
    <mergeCell ref="C64:D64"/>
    <mergeCell ref="C72:D72"/>
    <mergeCell ref="C40:D40"/>
    <mergeCell ref="C45:D45"/>
    <mergeCell ref="C51:D51"/>
    <mergeCell ref="C57:D57"/>
    <mergeCell ref="L160:N160"/>
    <mergeCell ref="Q160:S160"/>
    <mergeCell ref="C141:D141"/>
    <mergeCell ref="B155:D155"/>
    <mergeCell ref="C113:D113"/>
    <mergeCell ref="C136:D136"/>
    <mergeCell ref="C138:D138"/>
    <mergeCell ref="C119:D119"/>
    <mergeCell ref="T164:T165"/>
    <mergeCell ref="Q164:Q165"/>
    <mergeCell ref="R164:R165"/>
    <mergeCell ref="L164:L165"/>
    <mergeCell ref="M164:M165"/>
    <mergeCell ref="N164:N165"/>
    <mergeCell ref="O164:O165"/>
    <mergeCell ref="C73:D73"/>
    <mergeCell ref="C74:D74"/>
    <mergeCell ref="B157:D157"/>
    <mergeCell ref="B160:D160"/>
    <mergeCell ref="C94:D94"/>
    <mergeCell ref="C95:D95"/>
    <mergeCell ref="C109:D109"/>
    <mergeCell ref="C135:D135"/>
    <mergeCell ref="C76:D76"/>
    <mergeCell ref="C91:D91"/>
    <mergeCell ref="X164:X165"/>
    <mergeCell ref="C235:D235"/>
    <mergeCell ref="C236:D236"/>
    <mergeCell ref="S164:S165"/>
    <mergeCell ref="C216:D216"/>
    <mergeCell ref="C217:D217"/>
    <mergeCell ref="C170:D170"/>
    <mergeCell ref="C173:D173"/>
    <mergeCell ref="C179:D179"/>
    <mergeCell ref="C185:D185"/>
    <mergeCell ref="C186:D186"/>
    <mergeCell ref="B321:D321"/>
    <mergeCell ref="B318:D318"/>
    <mergeCell ref="C205:D205"/>
    <mergeCell ref="C211:D211"/>
    <mergeCell ref="C215:D215"/>
    <mergeCell ref="C251:D251"/>
    <mergeCell ref="C254:D254"/>
    <mergeCell ref="C218:D218"/>
    <mergeCell ref="C219:D219"/>
    <mergeCell ref="C234:D234"/>
    <mergeCell ref="B290:D290"/>
    <mergeCell ref="C237:D237"/>
    <mergeCell ref="C244:D244"/>
    <mergeCell ref="C248:D248"/>
    <mergeCell ref="C249:D249"/>
    <mergeCell ref="C250:D250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C390:D390"/>
    <mergeCell ref="C394:D394"/>
    <mergeCell ref="B326:D326"/>
    <mergeCell ref="C337:D337"/>
    <mergeCell ref="C351:D351"/>
    <mergeCell ref="C361:D361"/>
    <mergeCell ref="C369:D369"/>
    <mergeCell ref="C372:D372"/>
    <mergeCell ref="C377:D377"/>
    <mergeCell ref="C380:D380"/>
    <mergeCell ref="C383:D383"/>
    <mergeCell ref="C387:D387"/>
    <mergeCell ref="B436:D436"/>
    <mergeCell ref="C445:D445"/>
    <mergeCell ref="C404:D404"/>
    <mergeCell ref="C405:D405"/>
    <mergeCell ref="C406:D406"/>
    <mergeCell ref="C407:D407"/>
    <mergeCell ref="C408:D408"/>
    <mergeCell ref="B415:D415"/>
    <mergeCell ref="B433:D433"/>
    <mergeCell ref="C508:D508"/>
    <mergeCell ref="C449:D449"/>
    <mergeCell ref="C452:D452"/>
    <mergeCell ref="C455:D455"/>
    <mergeCell ref="C462:D462"/>
    <mergeCell ref="C465:D465"/>
    <mergeCell ref="C565:D565"/>
    <mergeCell ref="F19:I19"/>
    <mergeCell ref="C512:D512"/>
    <mergeCell ref="C516:D516"/>
    <mergeCell ref="C517:D517"/>
    <mergeCell ref="C522:D522"/>
    <mergeCell ref="C560:D560"/>
    <mergeCell ref="B417:D417"/>
    <mergeCell ref="B420:D420"/>
    <mergeCell ref="B431:D431"/>
    <mergeCell ref="C525:D525"/>
    <mergeCell ref="C540:D540"/>
    <mergeCell ref="C486:D486"/>
    <mergeCell ref="C481:D481"/>
    <mergeCell ref="C487:D487"/>
    <mergeCell ref="C496:D496"/>
    <mergeCell ref="C499:D499"/>
    <mergeCell ref="C503:D503"/>
  </mergeCells>
  <conditionalFormatting sqref="E572:I572">
    <cfRule type="cellIs" priority="1" dxfId="4" operator="notEqual" stopIfTrue="1">
      <formula>0</formula>
    </cfRule>
    <cfRule type="cellIs" priority="2" dxfId="1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734</v>
      </c>
      <c r="B1" s="683" t="s">
        <v>735</v>
      </c>
      <c r="C1" s="683" t="s">
        <v>736</v>
      </c>
      <c r="D1" s="684" t="s">
        <v>737</v>
      </c>
      <c r="E1" s="683" t="s">
        <v>738</v>
      </c>
      <c r="F1" s="683" t="s">
        <v>739</v>
      </c>
      <c r="G1" s="685" t="s">
        <v>885</v>
      </c>
      <c r="H1" s="685"/>
      <c r="I1" s="682" t="s">
        <v>741</v>
      </c>
      <c r="J1" s="685" t="s">
        <v>840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187</v>
      </c>
      <c r="F5" s="683" t="s">
        <v>187</v>
      </c>
      <c r="J5" s="870">
        <v>1</v>
      </c>
    </row>
    <row r="6" spans="3:10" ht="21">
      <c r="C6" s="688"/>
      <c r="D6" s="689"/>
      <c r="E6" s="687"/>
      <c r="F6" s="683" t="s">
        <v>187</v>
      </c>
      <c r="J6" s="870">
        <v>1</v>
      </c>
    </row>
    <row r="7" spans="2:10" ht="42" customHeight="1">
      <c r="B7" s="1095" t="s">
        <v>839</v>
      </c>
      <c r="C7" s="1096"/>
      <c r="D7" s="1096"/>
      <c r="F7" s="690"/>
      <c r="J7" s="870">
        <v>1</v>
      </c>
    </row>
    <row r="8" spans="3:10" ht="21">
      <c r="C8" s="688"/>
      <c r="D8" s="689"/>
      <c r="E8" s="690" t="s">
        <v>188</v>
      </c>
      <c r="F8" s="690" t="s">
        <v>39</v>
      </c>
      <c r="J8" s="870">
        <v>1</v>
      </c>
    </row>
    <row r="9" spans="2:10" ht="36.75" customHeight="1" thickBot="1">
      <c r="B9" s="1184">
        <f>OTCHET!B9</f>
        <v>0</v>
      </c>
      <c r="C9" s="1185"/>
      <c r="D9" s="1185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189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84" t="str">
        <f>OTCHET!B12</f>
        <v>Община СИМЕОНОВГРАД</v>
      </c>
      <c r="C12" s="1185"/>
      <c r="D12" s="1185"/>
      <c r="E12" s="690" t="s">
        <v>190</v>
      </c>
      <c r="F12" s="695" t="str">
        <f>OTCHET!$F12</f>
        <v>7607</v>
      </c>
      <c r="J12" s="870">
        <v>1</v>
      </c>
    </row>
    <row r="13" spans="2:10" ht="21.75" thickTop="1">
      <c r="B13" s="693" t="s">
        <v>191</v>
      </c>
      <c r="E13" s="696" t="s">
        <v>192</v>
      </c>
      <c r="F13" s="697" t="s">
        <v>187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193</v>
      </c>
      <c r="J18" s="870">
        <v>1</v>
      </c>
    </row>
    <row r="19" spans="1:10" ht="21.75" thickBot="1">
      <c r="A19" s="698"/>
      <c r="B19" s="699"/>
      <c r="C19" s="700"/>
      <c r="D19" s="701" t="s">
        <v>194</v>
      </c>
      <c r="E19" s="702" t="s">
        <v>195</v>
      </c>
      <c r="F19" s="702" t="s">
        <v>917</v>
      </c>
      <c r="G19" s="702" t="s">
        <v>918</v>
      </c>
      <c r="H19" s="702" t="s">
        <v>919</v>
      </c>
      <c r="I19" s="702" t="s">
        <v>196</v>
      </c>
      <c r="J19" s="870">
        <v>1</v>
      </c>
    </row>
    <row r="20" spans="2:10" ht="21.75" thickBot="1">
      <c r="B20" s="703" t="s">
        <v>97</v>
      </c>
      <c r="C20" s="704"/>
      <c r="D20" s="705" t="s">
        <v>841</v>
      </c>
      <c r="E20" s="706">
        <f>OTCHET!E20</f>
        <v>2013</v>
      </c>
      <c r="F20" s="863"/>
      <c r="G20" s="863"/>
      <c r="H20" s="863"/>
      <c r="I20" s="377" t="s">
        <v>805</v>
      </c>
      <c r="J20" s="871">
        <v>1</v>
      </c>
    </row>
    <row r="21" spans="2:10" ht="21.75" thickBot="1">
      <c r="B21" s="707"/>
      <c r="C21" s="708"/>
      <c r="D21" s="709" t="s">
        <v>199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86" t="s">
        <v>200</v>
      </c>
      <c r="D22" s="1187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28" t="s">
        <v>204</v>
      </c>
      <c r="D23" s="1129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27" t="s">
        <v>209</v>
      </c>
      <c r="D24" s="1130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28" t="s">
        <v>215</v>
      </c>
      <c r="D25" s="1129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28" t="s">
        <v>220</v>
      </c>
      <c r="D26" s="1129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28" t="s">
        <v>842</v>
      </c>
      <c r="D27" s="1129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28" t="s">
        <v>232</v>
      </c>
      <c r="D28" s="1129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28" t="s">
        <v>235</v>
      </c>
      <c r="D29" s="1129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28" t="s">
        <v>238</v>
      </c>
      <c r="D30" s="1129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28" t="s">
        <v>239</v>
      </c>
      <c r="D31" s="1129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28" t="s">
        <v>246</v>
      </c>
      <c r="D32" s="1129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28" t="s">
        <v>247</v>
      </c>
      <c r="D33" s="1129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28" t="s">
        <v>248</v>
      </c>
      <c r="D34" s="1129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28" t="s">
        <v>250</v>
      </c>
      <c r="D35" s="1129"/>
      <c r="E35" s="876">
        <f>OTCHET!$E76</f>
        <v>0</v>
      </c>
      <c r="F35" s="876">
        <f>OTCHET!$F76</f>
        <v>0</v>
      </c>
      <c r="G35" s="715">
        <f>OTCHET!$G76</f>
        <v>0</v>
      </c>
      <c r="H35" s="715">
        <f>OTCHET!$H76</f>
        <v>0</v>
      </c>
      <c r="I35" s="715">
        <f>OTCHET!$I76</f>
        <v>0</v>
      </c>
      <c r="J35" s="866">
        <f t="shared" si="0"/>
      </c>
    </row>
    <row r="36" spans="1:10" s="713" customFormat="1" ht="21">
      <c r="A36" s="718">
        <v>350</v>
      </c>
      <c r="B36" s="719">
        <v>2500</v>
      </c>
      <c r="C36" s="1113" t="s">
        <v>265</v>
      </c>
      <c r="D36" s="1114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13" t="s">
        <v>268</v>
      </c>
      <c r="D37" s="1114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28" t="s">
        <v>269</v>
      </c>
      <c r="D38" s="1129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28" t="s">
        <v>293</v>
      </c>
      <c r="D39" s="1129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28" t="s">
        <v>297</v>
      </c>
      <c r="D40" s="1129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28" t="s">
        <v>302</v>
      </c>
      <c r="D41" s="1129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307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28" t="s">
        <v>318</v>
      </c>
      <c r="D43" s="1129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28" t="s">
        <v>319</v>
      </c>
      <c r="D44" s="1129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321</v>
      </c>
      <c r="C45" s="1128" t="s">
        <v>322</v>
      </c>
      <c r="D45" s="1129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80" t="s">
        <v>325</v>
      </c>
      <c r="D46" s="1181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335</v>
      </c>
      <c r="E47" s="731">
        <f>OTCHET!$E150</f>
        <v>0</v>
      </c>
      <c r="F47" s="731">
        <f>OTCHET!$F150</f>
        <v>0</v>
      </c>
      <c r="G47" s="731">
        <f>OTCHET!$G150</f>
        <v>0</v>
      </c>
      <c r="H47" s="731">
        <f>OTCHET!$H150</f>
        <v>0</v>
      </c>
      <c r="I47" s="731">
        <f>OTCHET!$I150</f>
        <v>0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24" t="str">
        <f>$B$7</f>
        <v>ОТЧЕТ  ЗА  КАСОВОТО  ИЗПЪЛНЕНИЕ  НА  БЮДЖЕТА / ИБСФ
ПО ПЪЛНА ЕДИННА БЮДЖЕТНА КЛАСИФИКАЦИЯ</v>
      </c>
      <c r="C52" s="1125"/>
      <c r="D52" s="1125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188</v>
      </c>
      <c r="F53" s="738" t="s">
        <v>39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04">
        <f>$B$9</f>
        <v>0</v>
      </c>
      <c r="C54" s="1105"/>
      <c r="D54" s="1105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189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04" t="str">
        <f>$B$12</f>
        <v>Община СИМЕОНОВГРАД</v>
      </c>
      <c r="C57" s="1105"/>
      <c r="D57" s="1105"/>
      <c r="E57" s="737" t="s">
        <v>190</v>
      </c>
      <c r="F57" s="744" t="str">
        <f>$F$12</f>
        <v>7607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191</v>
      </c>
      <c r="C58" s="683"/>
      <c r="D58" s="684"/>
      <c r="E58" s="743" t="s">
        <v>192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193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97</v>
      </c>
      <c r="C61" s="1174" t="s">
        <v>77</v>
      </c>
      <c r="D61" s="1175"/>
      <c r="E61" s="746" t="s">
        <v>195</v>
      </c>
      <c r="F61" s="747" t="s">
        <v>196</v>
      </c>
      <c r="G61" s="747" t="s">
        <v>196</v>
      </c>
      <c r="H61" s="747" t="s">
        <v>196</v>
      </c>
      <c r="I61" s="747" t="s">
        <v>196</v>
      </c>
      <c r="J61" s="872">
        <v>1</v>
      </c>
      <c r="K61" s="1171" t="s">
        <v>881</v>
      </c>
      <c r="L61" s="1171" t="s">
        <v>882</v>
      </c>
      <c r="M61" s="1171" t="s">
        <v>883</v>
      </c>
      <c r="N61" s="1171" t="s">
        <v>884</v>
      </c>
    </row>
    <row r="62" spans="2:14" s="698" customFormat="1" ht="49.5" customHeight="1" thickBot="1">
      <c r="B62" s="748"/>
      <c r="C62" s="1176" t="s">
        <v>843</v>
      </c>
      <c r="D62" s="1177"/>
      <c r="E62" s="749">
        <f>+E20</f>
        <v>2013</v>
      </c>
      <c r="F62" s="863" t="s">
        <v>917</v>
      </c>
      <c r="G62" s="863" t="s">
        <v>918</v>
      </c>
      <c r="H62" s="863" t="s">
        <v>919</v>
      </c>
      <c r="I62" s="377" t="s">
        <v>805</v>
      </c>
      <c r="J62" s="872">
        <v>1</v>
      </c>
      <c r="K62" s="1182"/>
      <c r="L62" s="1182"/>
      <c r="M62" s="1172"/>
      <c r="N62" s="1172"/>
    </row>
    <row r="63" spans="2:14" s="698" customFormat="1" ht="39" customHeight="1" thickBot="1">
      <c r="B63" s="750"/>
      <c r="C63" s="1178" t="s">
        <v>339</v>
      </c>
      <c r="D63" s="1179"/>
      <c r="E63" s="751"/>
      <c r="F63" s="751"/>
      <c r="G63" s="751"/>
      <c r="H63" s="751"/>
      <c r="I63" s="751"/>
      <c r="J63" s="872">
        <v>1</v>
      </c>
      <c r="K63" s="1183"/>
      <c r="L63" s="1183"/>
      <c r="M63" s="1173"/>
      <c r="N63" s="1173"/>
    </row>
    <row r="64" spans="1:14" s="713" customFormat="1" ht="34.5" customHeight="1">
      <c r="A64" s="720">
        <v>5</v>
      </c>
      <c r="B64" s="711">
        <v>100</v>
      </c>
      <c r="C64" s="1146" t="s">
        <v>343</v>
      </c>
      <c r="D64" s="1147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13" t="s">
        <v>346</v>
      </c>
      <c r="D65" s="1114"/>
      <c r="E65" s="876">
        <f>OTCHET!$E173</f>
        <v>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28" t="s">
        <v>352</v>
      </c>
      <c r="D66" s="1129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27" t="s">
        <v>358</v>
      </c>
      <c r="D67" s="1121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13" t="s">
        <v>359</v>
      </c>
      <c r="D68" s="1114"/>
      <c r="E68" s="876">
        <f>OTCHET!$E186</f>
        <v>0</v>
      </c>
      <c r="F68" s="876">
        <f>OTCHET!$F186</f>
        <v>0</v>
      </c>
      <c r="G68" s="715">
        <f>OTCHET!$G186</f>
        <v>0</v>
      </c>
      <c r="H68" s="715">
        <f>OTCHET!$H186</f>
        <v>0</v>
      </c>
      <c r="I68" s="715">
        <f>OTCHET!$I186</f>
        <v>0</v>
      </c>
      <c r="J68" s="866">
        <f t="shared" si="1"/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48" t="s">
        <v>896</v>
      </c>
      <c r="D69" s="1149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48" t="s">
        <v>383</v>
      </c>
      <c r="D70" s="1149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48" t="s">
        <v>387</v>
      </c>
      <c r="D71" s="1149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39" t="s">
        <v>388</v>
      </c>
      <c r="D72" s="1112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39" t="s">
        <v>389</v>
      </c>
      <c r="D73" s="1112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39" t="s">
        <v>390</v>
      </c>
      <c r="D74" s="1112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48" t="s">
        <v>391</v>
      </c>
      <c r="D75" s="1149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399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48" t="s">
        <v>406</v>
      </c>
      <c r="D77" s="1149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48" t="s">
        <v>407</v>
      </c>
      <c r="D78" s="1149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48" t="s">
        <v>408</v>
      </c>
      <c r="D79" s="1149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48" t="s">
        <v>409</v>
      </c>
      <c r="D80" s="1149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48" t="s">
        <v>416</v>
      </c>
      <c r="D81" s="1149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48" t="s">
        <v>420</v>
      </c>
      <c r="D82" s="1149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48" t="s">
        <v>779</v>
      </c>
      <c r="D83" s="1149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39" t="s">
        <v>421</v>
      </c>
      <c r="D84" s="1112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48" t="s">
        <v>422</v>
      </c>
      <c r="D85" s="1149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60" t="s">
        <v>425</v>
      </c>
      <c r="D86" s="1161"/>
      <c r="E86" s="876">
        <f>OTCHET!$E254</f>
        <v>0</v>
      </c>
      <c r="F86" s="876">
        <f>OTCHET!$F254</f>
        <v>0</v>
      </c>
      <c r="G86" s="715">
        <f>OTCHET!$G254</f>
        <v>0</v>
      </c>
      <c r="H86" s="715">
        <f>OTCHET!$H254</f>
        <v>0</v>
      </c>
      <c r="I86" s="715">
        <f>OTCHET!$I254</f>
        <v>0</v>
      </c>
      <c r="J86" s="866">
        <f t="shared" si="1"/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60" t="s">
        <v>426</v>
      </c>
      <c r="D87" s="1161"/>
      <c r="E87" s="876">
        <f>OTCHET!$E255</f>
        <v>0</v>
      </c>
      <c r="F87" s="876">
        <f>OTCHET!$F255</f>
        <v>0</v>
      </c>
      <c r="G87" s="715">
        <f>OTCHET!$G255</f>
        <v>0</v>
      </c>
      <c r="H87" s="715">
        <f>OTCHET!$H255</f>
        <v>0</v>
      </c>
      <c r="I87" s="715">
        <f>OTCHET!$I255</f>
        <v>0</v>
      </c>
      <c r="J87" s="866">
        <f t="shared" si="1"/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60" t="s">
        <v>434</v>
      </c>
      <c r="D88" s="1161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60" t="s">
        <v>437</v>
      </c>
      <c r="D89" s="1161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48" t="s">
        <v>438</v>
      </c>
      <c r="D90" s="1149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62" t="s">
        <v>443</v>
      </c>
      <c r="D91" s="1163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844</v>
      </c>
      <c r="C92" s="1164" t="s">
        <v>448</v>
      </c>
      <c r="D92" s="1165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66" t="s">
        <v>452</v>
      </c>
      <c r="D93" s="1166"/>
      <c r="E93" s="731">
        <f>OTCHET!$E281</f>
        <v>0</v>
      </c>
      <c r="F93" s="731">
        <f>OTCHET!$F281</f>
        <v>0</v>
      </c>
      <c r="G93" s="731">
        <f>OTCHET!$G281</f>
        <v>0</v>
      </c>
      <c r="H93" s="731">
        <f>OTCHET!$H281</f>
        <v>0</v>
      </c>
      <c r="I93" s="731">
        <f>OTCHET!$I281</f>
        <v>0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24" t="str">
        <f>$B$7</f>
        <v>ОТЧЕТ  ЗА  КАСОВОТО  ИЗПЪЛНЕНИЕ  НА  БЮДЖЕТА / ИБСФ
ПО ПЪЛНА ЕДИННА БЮДЖЕТНА КЛАСИФИКАЦИЯ</v>
      </c>
      <c r="C96" s="1125"/>
      <c r="D96" s="1125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188</v>
      </c>
      <c r="F97" s="738" t="s">
        <v>39</v>
      </c>
      <c r="J97" s="870">
        <v>1</v>
      </c>
    </row>
    <row r="98" spans="1:10" ht="38.25" customHeight="1" thickBot="1">
      <c r="A98" s="728"/>
      <c r="B98" s="1104">
        <f>$B$9</f>
        <v>0</v>
      </c>
      <c r="C98" s="1105"/>
      <c r="D98" s="1105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189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04" t="str">
        <f>$B$12</f>
        <v>Община СИМЕОНОВГРАД</v>
      </c>
      <c r="C101" s="1105"/>
      <c r="D101" s="1105"/>
      <c r="E101" s="737" t="s">
        <v>190</v>
      </c>
      <c r="F101" s="744" t="str">
        <f>$F$12</f>
        <v>7607</v>
      </c>
      <c r="J101" s="870">
        <v>1</v>
      </c>
    </row>
    <row r="102" spans="1:10" ht="21.75" thickTop="1">
      <c r="A102" s="728"/>
      <c r="B102" s="693" t="s">
        <v>191</v>
      </c>
      <c r="E102" s="743" t="s">
        <v>192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193</v>
      </c>
      <c r="J104" s="870">
        <v>1</v>
      </c>
    </row>
    <row r="105" spans="1:10" ht="21">
      <c r="A105" s="728"/>
      <c r="B105" s="770"/>
      <c r="C105" s="1167"/>
      <c r="D105" s="1168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97</v>
      </c>
      <c r="C106" s="1169" t="s">
        <v>453</v>
      </c>
      <c r="D106" s="1170"/>
      <c r="E106" s="773" t="s">
        <v>780</v>
      </c>
      <c r="F106" s="773" t="s">
        <v>196</v>
      </c>
      <c r="G106" s="773" t="s">
        <v>196</v>
      </c>
      <c r="H106" s="964" t="s">
        <v>196</v>
      </c>
      <c r="I106" s="773" t="s">
        <v>196</v>
      </c>
      <c r="J106" s="870">
        <v>1</v>
      </c>
    </row>
    <row r="107" spans="1:10" ht="42.75" customHeight="1">
      <c r="A107" s="728"/>
      <c r="B107" s="772"/>
      <c r="C107" s="1169" t="s">
        <v>843</v>
      </c>
      <c r="D107" s="1170"/>
      <c r="E107" s="773" t="s">
        <v>16</v>
      </c>
      <c r="F107" s="863" t="s">
        <v>917</v>
      </c>
      <c r="G107" s="863" t="s">
        <v>918</v>
      </c>
      <c r="H107" s="957" t="s">
        <v>919</v>
      </c>
      <c r="I107" s="377" t="s">
        <v>805</v>
      </c>
      <c r="J107" s="870">
        <v>1</v>
      </c>
    </row>
    <row r="108" spans="1:10" ht="21.75" thickBot="1">
      <c r="A108" s="728"/>
      <c r="B108" s="774"/>
      <c r="C108" s="1158"/>
      <c r="D108" s="1159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5" t="s">
        <v>455</v>
      </c>
      <c r="D109" s="1156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44" t="s">
        <v>456</v>
      </c>
      <c r="D110" s="1145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51" t="s">
        <v>845</v>
      </c>
      <c r="D111" s="1152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28" t="s">
        <v>460</v>
      </c>
      <c r="D112" s="1129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57" t="s">
        <v>469</v>
      </c>
      <c r="D113" s="1123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35" t="s">
        <v>472</v>
      </c>
      <c r="D114" s="1136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97</v>
      </c>
      <c r="C115" s="1142" t="s">
        <v>473</v>
      </c>
      <c r="D115" s="1143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44" t="s">
        <v>474</v>
      </c>
      <c r="D116" s="1145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46" t="s">
        <v>475</v>
      </c>
      <c r="D117" s="1147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13" t="s">
        <v>476</v>
      </c>
      <c r="D118" s="1114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11" t="s">
        <v>725</v>
      </c>
      <c r="D119" s="1112"/>
      <c r="E119" s="884">
        <f>OTCHET!$E377</f>
        <v>0</v>
      </c>
      <c r="F119" s="889">
        <f>OTCHET!$F377</f>
        <v>0</v>
      </c>
      <c r="G119" s="788">
        <f>OTCHET!$G377</f>
        <v>-19</v>
      </c>
      <c r="H119" s="916"/>
      <c r="I119" s="788">
        <f>OTCHET!$I377</f>
        <v>-19</v>
      </c>
      <c r="J119" s="867">
        <f t="shared" si="2"/>
        <v>1</v>
      </c>
    </row>
    <row r="120" spans="1:10" s="713" customFormat="1" ht="21.75" customHeight="1">
      <c r="A120" s="720">
        <v>200</v>
      </c>
      <c r="B120" s="714">
        <v>6300</v>
      </c>
      <c r="C120" s="1111" t="s">
        <v>726</v>
      </c>
      <c r="D120" s="1112"/>
      <c r="E120" s="884">
        <f>OTCHET!$E380</f>
        <v>0</v>
      </c>
      <c r="F120" s="889">
        <f>OTCHET!$F380</f>
        <v>0</v>
      </c>
      <c r="G120" s="788">
        <f>OTCHET!$G380</f>
        <v>0</v>
      </c>
      <c r="H120" s="916"/>
      <c r="I120" s="788">
        <f>OTCHET!$I380</f>
        <v>0</v>
      </c>
      <c r="J120" s="867">
        <f t="shared" si="2"/>
      </c>
    </row>
    <row r="121" spans="1:19" s="789" customFormat="1" ht="34.5" customHeight="1">
      <c r="A121" s="721">
        <v>210</v>
      </c>
      <c r="B121" s="714">
        <v>6400</v>
      </c>
      <c r="C121" s="1153" t="s">
        <v>727</v>
      </c>
      <c r="D121" s="1154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846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11" t="s">
        <v>729</v>
      </c>
      <c r="D123" s="1112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11" t="s">
        <v>784</v>
      </c>
      <c r="D124" s="1112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33" t="s">
        <v>888</v>
      </c>
      <c r="D125" s="1134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35" t="s">
        <v>923</v>
      </c>
      <c r="D126" s="1136"/>
      <c r="E126" s="731">
        <f>OTCHET!$E401</f>
        <v>0</v>
      </c>
      <c r="F126" s="731">
        <f>OTCHET!$F401</f>
        <v>0</v>
      </c>
      <c r="G126" s="731">
        <f>OTCHET!$G401</f>
        <v>-19</v>
      </c>
      <c r="H126" s="961"/>
      <c r="I126" s="731">
        <f>OTCHET!$I401</f>
        <v>-19</v>
      </c>
      <c r="J126" s="870">
        <v>1</v>
      </c>
    </row>
    <row r="127" spans="1:10" ht="54" customHeight="1" thickBot="1">
      <c r="A127" s="728">
        <v>261</v>
      </c>
      <c r="B127" s="783" t="s">
        <v>97</v>
      </c>
      <c r="C127" s="1137" t="s">
        <v>924</v>
      </c>
      <c r="D127" s="1138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44" t="s">
        <v>925</v>
      </c>
      <c r="D128" s="1145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51" t="s">
        <v>926</v>
      </c>
      <c r="D129" s="1152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28" t="s">
        <v>847</v>
      </c>
      <c r="D130" s="1129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27" t="s">
        <v>848</v>
      </c>
      <c r="D131" s="1130"/>
      <c r="E131" s="884">
        <f>OTCHET!$E406</f>
        <v>0</v>
      </c>
      <c r="F131" s="884">
        <f>OTCHET!$F406</f>
        <v>0</v>
      </c>
      <c r="G131" s="795">
        <f>OTCHET!$G406</f>
        <v>0</v>
      </c>
      <c r="H131" s="916"/>
      <c r="I131" s="795">
        <f>OTCHET!$I406</f>
        <v>0</v>
      </c>
      <c r="J131" s="867">
        <f>(IF(E131&lt;&gt;0,$J$2,IF(I131&lt;&gt;0,$J$2,"")))</f>
      </c>
    </row>
    <row r="132" spans="1:10" s="713" customFormat="1" ht="24" customHeight="1">
      <c r="A132" s="720">
        <v>295</v>
      </c>
      <c r="B132" s="714">
        <v>7700</v>
      </c>
      <c r="C132" s="1127" t="s">
        <v>927</v>
      </c>
      <c r="D132" s="1121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31" t="s">
        <v>916</v>
      </c>
      <c r="D133" s="1132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35" t="s">
        <v>928</v>
      </c>
      <c r="D134" s="1136"/>
      <c r="E134" s="731">
        <f>OTCHET!$E411</f>
        <v>0</v>
      </c>
      <c r="F134" s="731">
        <f>OTCHET!$F411</f>
        <v>0</v>
      </c>
      <c r="G134" s="731">
        <f>OTCHET!$G411</f>
        <v>0</v>
      </c>
      <c r="H134" s="961"/>
      <c r="I134" s="731">
        <f>OTCHET!$I411</f>
        <v>0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24" t="str">
        <f>$B$7</f>
        <v>ОТЧЕТ  ЗА  КАСОВОТО  ИЗПЪЛНЕНИЕ  НА  БЮДЖЕТА / ИБСФ
ПО ПЪЛНА ЕДИННА БЮДЖЕТНА КЛАСИФИКАЦИЯ</v>
      </c>
      <c r="C138" s="1125"/>
      <c r="D138" s="1125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188</v>
      </c>
      <c r="F139" s="738" t="s">
        <v>39</v>
      </c>
      <c r="J139" s="870">
        <v>1</v>
      </c>
    </row>
    <row r="140" spans="1:10" ht="38.25" customHeight="1" thickBot="1">
      <c r="A140" s="766"/>
      <c r="B140" s="1104">
        <f>$B$9</f>
        <v>0</v>
      </c>
      <c r="C140" s="1105"/>
      <c r="D140" s="1105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189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04" t="str">
        <f>$B$12</f>
        <v>Община СИМЕОНОВГРАД</v>
      </c>
      <c r="C143" s="1105"/>
      <c r="D143" s="1105"/>
      <c r="E143" s="737" t="s">
        <v>190</v>
      </c>
      <c r="F143" s="744" t="str">
        <f>$F$12</f>
        <v>7607</v>
      </c>
      <c r="J143" s="870">
        <v>1</v>
      </c>
    </row>
    <row r="144" spans="1:10" ht="21.75" thickTop="1">
      <c r="A144" s="766"/>
      <c r="B144" s="693" t="s">
        <v>191</v>
      </c>
      <c r="E144" s="743" t="s">
        <v>192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193</v>
      </c>
      <c r="J146" s="870">
        <v>1</v>
      </c>
    </row>
    <row r="147" spans="1:10" ht="21.75" thickBot="1">
      <c r="A147" s="766"/>
      <c r="B147" s="797"/>
      <c r="C147" s="798"/>
      <c r="D147" s="799" t="s">
        <v>849</v>
      </c>
      <c r="E147" s="800" t="s">
        <v>795</v>
      </c>
      <c r="F147" s="801" t="s">
        <v>196</v>
      </c>
      <c r="G147" s="801" t="s">
        <v>196</v>
      </c>
      <c r="H147" s="801" t="s">
        <v>196</v>
      </c>
      <c r="I147" s="801" t="s">
        <v>196</v>
      </c>
      <c r="J147" s="870">
        <v>1</v>
      </c>
    </row>
    <row r="148" spans="1:10" ht="38.25" thickBot="1">
      <c r="A148" s="766"/>
      <c r="B148" s="802"/>
      <c r="C148" s="802"/>
      <c r="D148" s="803" t="s">
        <v>930</v>
      </c>
      <c r="E148" s="801">
        <f>+E20</f>
        <v>2013</v>
      </c>
      <c r="F148" s="863" t="s">
        <v>917</v>
      </c>
      <c r="G148" s="863" t="s">
        <v>918</v>
      </c>
      <c r="H148" s="863" t="s">
        <v>919</v>
      </c>
      <c r="I148" s="377" t="s">
        <v>805</v>
      </c>
      <c r="J148" s="870">
        <v>1</v>
      </c>
    </row>
    <row r="149" spans="1:10" ht="21.75" thickBot="1">
      <c r="A149" s="766"/>
      <c r="B149" s="804"/>
      <c r="C149" s="805"/>
      <c r="D149" s="806" t="s">
        <v>931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0</v>
      </c>
      <c r="F150" s="811">
        <f>+F47-F93+F114+F126+F134</f>
        <v>0</v>
      </c>
      <c r="G150" s="811">
        <f>+G47-G93+G114+G126+G134</f>
        <v>-19</v>
      </c>
      <c r="H150" s="811">
        <f>+H47-H93+H114+H126+H134</f>
        <v>0</v>
      </c>
      <c r="I150" s="811">
        <f>+I47-I93+I114+I126+I134</f>
        <v>-19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24" t="str">
        <f>$B$7</f>
        <v>ОТЧЕТ  ЗА  КАСОВОТО  ИЗПЪЛНЕНИЕ  НА  БЮДЖЕТА / ИБСФ
ПО ПЪЛНА ЕДИННА БЮДЖЕТНА КЛАСИФИКАЦИЯ</v>
      </c>
      <c r="C154" s="1125"/>
      <c r="D154" s="1125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188</v>
      </c>
      <c r="F155" s="738" t="s">
        <v>39</v>
      </c>
      <c r="J155" s="870">
        <v>1</v>
      </c>
    </row>
    <row r="156" spans="1:10" ht="38.25" customHeight="1" thickBot="1">
      <c r="A156" s="766"/>
      <c r="B156" s="1104">
        <f>$B$9</f>
        <v>0</v>
      </c>
      <c r="C156" s="1105"/>
      <c r="D156" s="1105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189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04" t="str">
        <f>$B$12</f>
        <v>Община СИМЕОНОВГРАД</v>
      </c>
      <c r="C159" s="1105"/>
      <c r="D159" s="1105"/>
      <c r="E159" s="737" t="s">
        <v>190</v>
      </c>
      <c r="F159" s="744" t="str">
        <f>$F$12</f>
        <v>7607</v>
      </c>
      <c r="J159" s="870">
        <v>1</v>
      </c>
    </row>
    <row r="160" spans="1:10" ht="21.75" thickTop="1">
      <c r="A160" s="766"/>
      <c r="B160" s="693" t="s">
        <v>191</v>
      </c>
      <c r="E160" s="743" t="s">
        <v>192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193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97</v>
      </c>
      <c r="C164" s="818"/>
      <c r="D164" s="748" t="s">
        <v>932</v>
      </c>
      <c r="E164" s="773" t="s">
        <v>195</v>
      </c>
      <c r="F164" s="773" t="s">
        <v>196</v>
      </c>
      <c r="G164" s="773" t="s">
        <v>196</v>
      </c>
      <c r="H164" s="964" t="s">
        <v>196</v>
      </c>
      <c r="I164" s="773" t="s">
        <v>196</v>
      </c>
      <c r="J164" s="870">
        <v>1</v>
      </c>
    </row>
    <row r="165" spans="1:10" ht="21.75" thickBot="1">
      <c r="A165" s="766"/>
      <c r="B165" s="819"/>
      <c r="C165" s="771"/>
      <c r="D165" s="705" t="s">
        <v>843</v>
      </c>
      <c r="E165" s="749">
        <f>+E20</f>
        <v>2013</v>
      </c>
      <c r="F165" s="863" t="s">
        <v>917</v>
      </c>
      <c r="G165" s="863" t="s">
        <v>918</v>
      </c>
      <c r="H165" s="957" t="s">
        <v>919</v>
      </c>
      <c r="I165" s="377" t="s">
        <v>805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933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50" t="s">
        <v>934</v>
      </c>
      <c r="D167" s="1147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48" t="s">
        <v>938</v>
      </c>
      <c r="D168" s="1149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48" t="s">
        <v>941</v>
      </c>
      <c r="D169" s="1149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39" t="s">
        <v>944</v>
      </c>
      <c r="D170" s="1112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40" t="s">
        <v>951</v>
      </c>
      <c r="D171" s="1141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13" t="s">
        <v>850</v>
      </c>
      <c r="D172" s="1114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27" t="s">
        <v>851</v>
      </c>
      <c r="D173" s="1121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27" t="s">
        <v>975</v>
      </c>
      <c r="D174" s="1121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28" t="s">
        <v>852</v>
      </c>
      <c r="D175" s="1129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28" t="s">
        <v>853</v>
      </c>
      <c r="D176" s="1129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13" t="s">
        <v>988</v>
      </c>
      <c r="D177" s="1114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13" t="s">
        <v>992</v>
      </c>
      <c r="D178" s="1114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27" t="s">
        <v>854</v>
      </c>
      <c r="D179" s="1121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11" t="s">
        <v>891</v>
      </c>
      <c r="D180" s="1112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13" t="s">
        <v>1005</v>
      </c>
      <c r="D181" s="1114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11" t="s">
        <v>855</v>
      </c>
      <c r="D182" s="1126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19" t="s">
        <v>856</v>
      </c>
      <c r="D183" s="1121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13" t="s">
        <v>857</v>
      </c>
      <c r="D184" s="1114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19" t="s">
        <v>858</v>
      </c>
      <c r="D185" s="1120"/>
      <c r="E185" s="884">
        <f>OTCHET!$E540</f>
        <v>0</v>
      </c>
      <c r="F185" s="885">
        <f>OTCHET!$F540</f>
        <v>0</v>
      </c>
      <c r="G185" s="780">
        <f>OTCHET!$G540</f>
        <v>19</v>
      </c>
      <c r="H185" s="916"/>
      <c r="I185" s="780">
        <f>OTCHET!$I540</f>
        <v>19</v>
      </c>
      <c r="J185" s="867">
        <f t="shared" si="3"/>
        <v>1</v>
      </c>
    </row>
    <row r="186" spans="1:10" s="713" customFormat="1" ht="35.25" customHeight="1">
      <c r="A186" s="756">
        <v>565</v>
      </c>
      <c r="B186" s="714">
        <v>9600</v>
      </c>
      <c r="C186" s="1119" t="s">
        <v>859</v>
      </c>
      <c r="D186" s="1121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22" t="s">
        <v>5</v>
      </c>
      <c r="D187" s="1123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11</v>
      </c>
      <c r="E188" s="731">
        <f>OTCHET!$E571</f>
        <v>0</v>
      </c>
      <c r="F188" s="731">
        <f>OTCHET!$F571</f>
        <v>0</v>
      </c>
      <c r="G188" s="731">
        <f>OTCHET!$G571</f>
        <v>19</v>
      </c>
      <c r="H188" s="961"/>
      <c r="I188" s="731">
        <f>OTCHET!$I571</f>
        <v>19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24" t="str">
        <f>$B$7</f>
        <v>ОТЧЕТ  ЗА  КАСОВОТО  ИЗПЪЛНЕНИЕ  НА  БЮДЖЕТА / ИБСФ
ПО ПЪЛНА ЕДИННА БЮДЖЕТНА КЛАСИФИКАЦИЯ</v>
      </c>
      <c r="C192" s="1125"/>
      <c r="D192" s="1125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188</v>
      </c>
      <c r="F193" s="738" t="s">
        <v>39</v>
      </c>
      <c r="G193" s="713"/>
      <c r="H193" s="713"/>
      <c r="J193" s="869">
        <v>1</v>
      </c>
    </row>
    <row r="194" spans="2:10" ht="21.75" thickBot="1">
      <c r="B194" s="1104">
        <f>$B$9</f>
        <v>0</v>
      </c>
      <c r="C194" s="1105"/>
      <c r="D194" s="1105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189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04" t="str">
        <f>$B$12</f>
        <v>Община СИМЕОНОВГРАД</v>
      </c>
      <c r="C197" s="1105"/>
      <c r="D197" s="1105"/>
      <c r="E197" s="737" t="s">
        <v>190</v>
      </c>
      <c r="F197" s="744" t="str">
        <f>$F$12</f>
        <v>7607</v>
      </c>
      <c r="G197" s="713"/>
      <c r="H197" s="713"/>
      <c r="J197" s="869">
        <v>1</v>
      </c>
    </row>
    <row r="198" spans="2:10" ht="21.75" thickTop="1">
      <c r="B198" s="693" t="s">
        <v>191</v>
      </c>
      <c r="E198" s="743" t="s">
        <v>192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193</v>
      </c>
      <c r="G200" s="713"/>
      <c r="H200" s="713"/>
      <c r="J200" s="869">
        <v>1</v>
      </c>
    </row>
    <row r="201" spans="2:10" ht="21.75" thickBot="1">
      <c r="B201" s="838" t="s">
        <v>97</v>
      </c>
      <c r="C201" s="839"/>
      <c r="D201" s="840" t="s">
        <v>860</v>
      </c>
      <c r="E201" s="841" t="s">
        <v>195</v>
      </c>
      <c r="F201" s="841" t="s">
        <v>196</v>
      </c>
      <c r="G201" s="841" t="s">
        <v>196</v>
      </c>
      <c r="H201" s="841" t="s">
        <v>196</v>
      </c>
      <c r="I201" s="841" t="s">
        <v>196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917</v>
      </c>
      <c r="G202" s="864" t="s">
        <v>918</v>
      </c>
      <c r="H202" s="864" t="s">
        <v>919</v>
      </c>
      <c r="I202" s="845" t="s">
        <v>805</v>
      </c>
      <c r="J202" s="869">
        <v>1</v>
      </c>
    </row>
    <row r="203" spans="2:10" ht="21">
      <c r="B203" s="846" t="s">
        <v>861</v>
      </c>
      <c r="C203" s="1106" t="s">
        <v>862</v>
      </c>
      <c r="D203" s="1107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863</v>
      </c>
      <c r="C204" s="1108" t="s">
        <v>864</v>
      </c>
      <c r="D204" s="1109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865</v>
      </c>
      <c r="C205" s="1108" t="s">
        <v>866</v>
      </c>
      <c r="D205" s="1109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867</v>
      </c>
      <c r="C206" s="1115" t="s">
        <v>868</v>
      </c>
      <c r="D206" s="1116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869</v>
      </c>
      <c r="C207" s="1117" t="s">
        <v>870</v>
      </c>
      <c r="D207" s="1118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871</v>
      </c>
      <c r="C208" s="1110" t="s">
        <v>872</v>
      </c>
      <c r="D208" s="1110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873</v>
      </c>
      <c r="C209" s="1100" t="s">
        <v>874</v>
      </c>
      <c r="D209" s="1101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875</v>
      </c>
      <c r="C210" s="1100" t="s">
        <v>876</v>
      </c>
      <c r="D210" s="1101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877</v>
      </c>
      <c r="C211" s="1102" t="s">
        <v>878</v>
      </c>
      <c r="D211" s="1103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879</v>
      </c>
      <c r="E212" s="851">
        <f>SUM(E203:E211)</f>
        <v>0</v>
      </c>
      <c r="F212" s="851">
        <f>SUM(F203:F211)</f>
        <v>0</v>
      </c>
      <c r="G212" s="851">
        <f>SUM(G203:G211)</f>
        <v>0</v>
      </c>
      <c r="H212" s="851">
        <f>SUM(H203:H211)</f>
        <v>0</v>
      </c>
      <c r="I212" s="851">
        <f>SUM(I203:I211)</f>
        <v>0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5:D25"/>
    <mergeCell ref="C26:D26"/>
    <mergeCell ref="B7:D7"/>
    <mergeCell ref="B9:D9"/>
    <mergeCell ref="B12:D12"/>
    <mergeCell ref="C22:D22"/>
    <mergeCell ref="C23:D23"/>
    <mergeCell ref="C24:D24"/>
    <mergeCell ref="C32:D32"/>
    <mergeCell ref="C33:D33"/>
    <mergeCell ref="C34:D34"/>
    <mergeCell ref="C35:D35"/>
    <mergeCell ref="C36:D36"/>
    <mergeCell ref="C29:D29"/>
    <mergeCell ref="C30:D30"/>
    <mergeCell ref="C46:D46"/>
    <mergeCell ref="K61:K63"/>
    <mergeCell ref="L61:L63"/>
    <mergeCell ref="B52:D52"/>
    <mergeCell ref="B54:D54"/>
    <mergeCell ref="C27:D27"/>
    <mergeCell ref="C28:D28"/>
    <mergeCell ref="C41:D41"/>
    <mergeCell ref="C43:D43"/>
    <mergeCell ref="C31:D31"/>
    <mergeCell ref="C37:D37"/>
    <mergeCell ref="C38:D38"/>
    <mergeCell ref="C39:D39"/>
    <mergeCell ref="C40:D40"/>
    <mergeCell ref="C73:D73"/>
    <mergeCell ref="N61:N63"/>
    <mergeCell ref="C62:D62"/>
    <mergeCell ref="C63:D63"/>
    <mergeCell ref="C44:D44"/>
    <mergeCell ref="C45:D45"/>
    <mergeCell ref="C70:D70"/>
    <mergeCell ref="C71:D71"/>
    <mergeCell ref="C72:D72"/>
    <mergeCell ref="B57:D57"/>
    <mergeCell ref="C61:D61"/>
    <mergeCell ref="C79:D79"/>
    <mergeCell ref="C68:D68"/>
    <mergeCell ref="C69:D69"/>
    <mergeCell ref="C83:D83"/>
    <mergeCell ref="C84:D84"/>
    <mergeCell ref="C85:D85"/>
    <mergeCell ref="M61:M63"/>
    <mergeCell ref="C74:D74"/>
    <mergeCell ref="C75:D75"/>
    <mergeCell ref="C64:D64"/>
    <mergeCell ref="C65:D65"/>
    <mergeCell ref="C66:D66"/>
    <mergeCell ref="C67:D67"/>
    <mergeCell ref="C86:D86"/>
    <mergeCell ref="C107:D107"/>
    <mergeCell ref="C106:D106"/>
    <mergeCell ref="C87:D87"/>
    <mergeCell ref="C88:D88"/>
    <mergeCell ref="C77:D77"/>
    <mergeCell ref="C78:D78"/>
    <mergeCell ref="C80:D80"/>
    <mergeCell ref="C81:D81"/>
    <mergeCell ref="C82:D82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121:D121"/>
    <mergeCell ref="C123:D123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68:D168"/>
    <mergeCell ref="C169:D169"/>
    <mergeCell ref="B159:D159"/>
    <mergeCell ref="C167:D167"/>
    <mergeCell ref="C128:D128"/>
    <mergeCell ref="C129:D129"/>
    <mergeCell ref="C124:D124"/>
    <mergeCell ref="C125:D125"/>
    <mergeCell ref="C126:D126"/>
    <mergeCell ref="C127:D127"/>
    <mergeCell ref="C170:D170"/>
    <mergeCell ref="C171:D171"/>
    <mergeCell ref="C134:D134"/>
    <mergeCell ref="B138:D138"/>
    <mergeCell ref="B140:D140"/>
    <mergeCell ref="B143:D143"/>
    <mergeCell ref="C130:D130"/>
    <mergeCell ref="C131:D131"/>
    <mergeCell ref="B154:D154"/>
    <mergeCell ref="B156:D156"/>
    <mergeCell ref="C132:D132"/>
    <mergeCell ref="C133:D133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206:D206"/>
    <mergeCell ref="C207:D207"/>
    <mergeCell ref="C184:D184"/>
    <mergeCell ref="C185:D185"/>
    <mergeCell ref="C186:D186"/>
    <mergeCell ref="C187:D187"/>
    <mergeCell ref="B192:D192"/>
    <mergeCell ref="B194:D194"/>
    <mergeCell ref="C210:D210"/>
    <mergeCell ref="C211:D211"/>
    <mergeCell ref="B197:D197"/>
    <mergeCell ref="C203:D203"/>
    <mergeCell ref="C204:D204"/>
    <mergeCell ref="C205:D205"/>
    <mergeCell ref="C208:D208"/>
    <mergeCell ref="C209:D209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AE1" sqref="A1:AE16384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806</v>
      </c>
      <c r="B1" s="535">
        <v>134</v>
      </c>
      <c r="D1" s="535">
        <v>127</v>
      </c>
      <c r="E1" s="536" t="s">
        <v>807</v>
      </c>
      <c r="F1" s="537" t="s">
        <v>808</v>
      </c>
      <c r="G1" s="538" t="s">
        <v>809</v>
      </c>
      <c r="H1" s="539" t="s">
        <v>810</v>
      </c>
      <c r="I1" s="535"/>
    </row>
    <row r="2" spans="1:9" ht="12.75">
      <c r="A2" s="535" t="s">
        <v>811</v>
      </c>
      <c r="B2" s="535" t="s">
        <v>895</v>
      </c>
      <c r="G2" s="545" t="str">
        <f>CONCATENATE(G6,G7,G8,G9,G10,G11,G12,G13,G14,G15,G16,G17,G18,G19,G20,G21,G22,G23,G24,G25,G26,G27,G28,G29,G30,G31,G32,G33,G34,G35)</f>
        <v>+e772+e906+e1040+e1174+e1308+e1442+e1576+e1710+e1844+e1978+e2112+e2246+e2380+e2514+e2648+e2782+e2916+e3050+e3184+e3318+e3452+e3586+e3720+e3854+e3988+e4122+e4256+e4390+e4524+e4658</v>
      </c>
      <c r="H2" s="546" t="str">
        <f>CONCATENATE(H6,H7,H8,H9,H10,H11,H12,H13,H14,H15,H16,H17,H18,H19,H20,H21,H22,H23,H24,H25,H26,H27,H28,H29,H30,H31,H32,H33,H34,H35)</f>
        <v>+e899+e1033+e1167+e1301+e1435+e1569+e1703+e1837+e1971+e2105+e2239+e2373+e2507+e2641+e2775+e2909+e3043+e3177+e3311+e3445+e3579+e3713+e3847+e3981+e4115+e4249+e4383+e4517+e4651+e4785</v>
      </c>
      <c r="I2" s="535"/>
    </row>
    <row r="3" spans="1:9" ht="12.75">
      <c r="A3" s="535" t="s">
        <v>812</v>
      </c>
      <c r="B3" s="535" t="s">
        <v>894</v>
      </c>
      <c r="G3" s="545" t="str">
        <f>CONCATENATE(G36,G37,G38,G39,G40,G41,G42,G43,G44,G45,G46,G47,G48,G49,G50,G51,G52,G53,G54,G55,G56,G57,G58,G59,G60,G61,G62,G63,G64,G65)</f>
        <v>+e4792+e4926+e5060+e5194+e5328+e5462+e5596+e5730+e5864+e5998+e6132+e6266+e6400+e6534+e6668+e6802+e6936+e7070+e7204+e7338+e7472+e7606+e7740+e7874+e8008+e8142+e8276+e8410+e8544+e8678</v>
      </c>
      <c r="H3" s="546" t="str">
        <f>CONCATENATE(H36,H37,H38,H39,H40,H41,H42,H43,H44,H45,H46,H47,H48,H49,H50,H51,H52,H53,H54,H55,H56,H57,H58,H59,H60,H61,H62,H63,H64,H65)</f>
        <v>+e4919+e5053+e5187+e5321+e5455+e5589+e5723+e5857+e5991+e6125+e6259+e6393+e6527+e6661+e6795+e6929+e7063+e7197+e7331+e7465+e7599+e7733+e7867+e8001+e8135+e8269+e8403+e8537+e8671+e8805</v>
      </c>
      <c r="I3" s="535"/>
    </row>
    <row r="4" spans="1:9" ht="15.75">
      <c r="A4" s="535" t="s">
        <v>813</v>
      </c>
      <c r="B4" s="535" t="s">
        <v>920</v>
      </c>
      <c r="C4" s="547"/>
      <c r="G4" s="545" t="s">
        <v>814</v>
      </c>
      <c r="H4" s="546" t="s">
        <v>815</v>
      </c>
      <c r="I4" s="535"/>
    </row>
    <row r="5" spans="1:8" ht="31.5" customHeight="1">
      <c r="A5" s="535" t="s">
        <v>816</v>
      </c>
      <c r="B5" s="1192" t="s">
        <v>817</v>
      </c>
      <c r="C5" s="1192"/>
      <c r="D5" s="1192"/>
      <c r="E5" s="1192"/>
      <c r="F5" s="548" t="s">
        <v>818</v>
      </c>
      <c r="G5" s="549" t="str">
        <f>CONCATENATE(G2,G3)</f>
        <v>+e772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</v>
      </c>
      <c r="H5" s="549" t="str">
        <f>CONCATENATE(H2,H3)</f>
        <v>+e899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</v>
      </c>
    </row>
    <row r="6" spans="1:8" ht="12.75">
      <c r="A6" s="550"/>
      <c r="B6" s="551"/>
      <c r="F6" s="550">
        <f>VALUE(MID($B2,2,3))+5</f>
        <v>772</v>
      </c>
      <c r="G6" s="535" t="str">
        <f>CONCATENATE("+e",F6)</f>
        <v>+e772</v>
      </c>
      <c r="H6" s="535" t="str">
        <f>CONCATENATE("+e",F6+D1)</f>
        <v>+e899</v>
      </c>
    </row>
    <row r="7" spans="6:8" ht="12.75">
      <c r="F7" s="535">
        <f>F6+$B$1</f>
        <v>906</v>
      </c>
      <c r="G7" s="535" t="str">
        <f>CONCATENATE("+e",F7)</f>
        <v>+e906</v>
      </c>
      <c r="H7" s="535" t="str">
        <f>CONCATENATE("+e",F7+$D$1)</f>
        <v>+e1033</v>
      </c>
    </row>
    <row r="8" spans="6:9" ht="12.75">
      <c r="F8" s="535">
        <f aca="true" t="shared" si="0" ref="F8:F71">F7+$B$1</f>
        <v>1040</v>
      </c>
      <c r="G8" s="535" t="str">
        <f aca="true" t="shared" si="1" ref="G8:G71">CONCATENATE("+e",F8)</f>
        <v>+e1040</v>
      </c>
      <c r="H8" s="535" t="str">
        <f aca="true" t="shared" si="2" ref="H8:H71">CONCATENATE("+e",F8+$D$1)</f>
        <v>+e1167</v>
      </c>
      <c r="I8" s="535"/>
    </row>
    <row r="9" spans="6:9" ht="12.75">
      <c r="F9" s="535">
        <f t="shared" si="0"/>
        <v>1174</v>
      </c>
      <c r="G9" s="535" t="str">
        <f t="shared" si="1"/>
        <v>+e1174</v>
      </c>
      <c r="H9" s="535" t="str">
        <f t="shared" si="2"/>
        <v>+e1301</v>
      </c>
      <c r="I9" s="535"/>
    </row>
    <row r="10" spans="5:9" ht="12.75">
      <c r="E10" s="535">
        <v>1</v>
      </c>
      <c r="F10" s="535">
        <f t="shared" si="0"/>
        <v>1308</v>
      </c>
      <c r="G10" s="535" t="str">
        <f t="shared" si="1"/>
        <v>+e1308</v>
      </c>
      <c r="H10" s="535" t="str">
        <f t="shared" si="2"/>
        <v>+e1435</v>
      </c>
      <c r="I10" s="535"/>
    </row>
    <row r="11" spans="5:31" ht="18">
      <c r="E11" s="535">
        <v>2</v>
      </c>
      <c r="F11" s="535">
        <f t="shared" si="0"/>
        <v>1442</v>
      </c>
      <c r="G11" s="535" t="str">
        <f t="shared" si="1"/>
        <v>+e1442</v>
      </c>
      <c r="H11" s="535" t="str">
        <f t="shared" si="2"/>
        <v>+e1569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1576</v>
      </c>
      <c r="G12" s="535" t="str">
        <f t="shared" si="1"/>
        <v>+e1576</v>
      </c>
      <c r="H12" s="535" t="str">
        <f t="shared" si="2"/>
        <v>+e1703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1710</v>
      </c>
      <c r="G13" s="535" t="str">
        <f t="shared" si="1"/>
        <v>+e1710</v>
      </c>
      <c r="H13" s="535" t="str">
        <f t="shared" si="2"/>
        <v>+e1837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1844</v>
      </c>
      <c r="G14" s="535" t="str">
        <f t="shared" si="1"/>
        <v>+e1844</v>
      </c>
      <c r="H14" s="535" t="str">
        <f t="shared" si="2"/>
        <v>+e1971</v>
      </c>
      <c r="I14" s="1050">
        <f>$B$7</f>
        <v>0</v>
      </c>
      <c r="J14" s="1049"/>
      <c r="K14" s="1049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1978</v>
      </c>
      <c r="G15" s="535" t="str">
        <f t="shared" si="1"/>
        <v>+e1978</v>
      </c>
      <c r="H15" s="535" t="str">
        <f t="shared" si="2"/>
        <v>+e2105</v>
      </c>
      <c r="I15" s="281"/>
      <c r="J15" s="293"/>
      <c r="K15" s="294"/>
      <c r="L15" s="356" t="s">
        <v>188</v>
      </c>
      <c r="M15" s="356" t="s">
        <v>39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2112</v>
      </c>
      <c r="G16" s="535" t="str">
        <f t="shared" si="1"/>
        <v>+e2112</v>
      </c>
      <c r="H16" s="535" t="str">
        <f t="shared" si="2"/>
        <v>+e2239</v>
      </c>
      <c r="I16" s="1048">
        <f>$B$9</f>
        <v>0</v>
      </c>
      <c r="J16" s="1049"/>
      <c r="K16" s="1049"/>
      <c r="L16" s="357">
        <f>$E$9</f>
        <v>0</v>
      </c>
      <c r="M16" s="358">
        <f>$F$9</f>
        <v>1174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2246</v>
      </c>
      <c r="G17" s="535" t="str">
        <f t="shared" si="1"/>
        <v>+e2246</v>
      </c>
      <c r="H17" s="535" t="str">
        <f t="shared" si="2"/>
        <v>+e2373</v>
      </c>
      <c r="I17" s="297" t="s">
        <v>189</v>
      </c>
      <c r="J17" s="281"/>
      <c r="K17" s="282"/>
      <c r="L17" s="355"/>
      <c r="M17" s="359">
        <f>$F$10</f>
        <v>1308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2380</v>
      </c>
      <c r="G18" s="535" t="str">
        <f t="shared" si="1"/>
        <v>+e2380</v>
      </c>
      <c r="H18" s="535" t="str">
        <f t="shared" si="2"/>
        <v>+e2507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2514</v>
      </c>
      <c r="G19" s="535" t="str">
        <f t="shared" si="1"/>
        <v>+e2514</v>
      </c>
      <c r="H19" s="535" t="str">
        <f t="shared" si="2"/>
        <v>+e2641</v>
      </c>
      <c r="I19" s="1048">
        <f>$B$12</f>
        <v>0</v>
      </c>
      <c r="J19" s="1049"/>
      <c r="K19" s="1049"/>
      <c r="L19" s="355" t="s">
        <v>190</v>
      </c>
      <c r="M19" s="362">
        <f>$F$12</f>
        <v>1576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2648</v>
      </c>
      <c r="G20" s="535" t="str">
        <f t="shared" si="1"/>
        <v>+e2648</v>
      </c>
      <c r="H20" s="535" t="str">
        <f t="shared" si="2"/>
        <v>+e2775</v>
      </c>
      <c r="I20" s="297" t="s">
        <v>191</v>
      </c>
      <c r="J20" s="281"/>
      <c r="K20" s="282"/>
      <c r="L20" s="360" t="s">
        <v>192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2782</v>
      </c>
      <c r="G21" s="535" t="str">
        <f t="shared" si="1"/>
        <v>+e2782</v>
      </c>
      <c r="H21" s="535" t="str">
        <f t="shared" si="2"/>
        <v>+e2909</v>
      </c>
      <c r="I21" s="297"/>
      <c r="J21" s="281"/>
      <c r="K21" s="619" t="s">
        <v>836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2916</v>
      </c>
      <c r="G22" s="535" t="str">
        <f t="shared" si="1"/>
        <v>+e2916</v>
      </c>
      <c r="H22" s="535" t="str">
        <f t="shared" si="2"/>
        <v>+e3043</v>
      </c>
      <c r="I22" s="281"/>
      <c r="J22" s="293"/>
      <c r="K22" s="294"/>
      <c r="L22" s="355"/>
      <c r="M22" s="360"/>
      <c r="N22" s="360"/>
      <c r="O22" s="360"/>
      <c r="P22" s="364" t="s">
        <v>193</v>
      </c>
      <c r="Q22" s="287">
        <f>(IF($E143&lt;&gt;0,$J$2,IF($I143&lt;&gt;0,$J$2,"")))</f>
      </c>
      <c r="R22" s="288"/>
      <c r="S22" s="363" t="s">
        <v>746</v>
      </c>
      <c r="T22" s="355"/>
      <c r="U22" s="361"/>
      <c r="V22" s="364" t="s">
        <v>193</v>
      </c>
      <c r="W22" s="361"/>
      <c r="X22" s="363" t="s">
        <v>747</v>
      </c>
      <c r="Y22" s="355"/>
      <c r="Z22" s="361"/>
      <c r="AA22" s="364" t="s">
        <v>193</v>
      </c>
      <c r="AB22" s="355"/>
      <c r="AC22" s="361"/>
      <c r="AD22" s="364" t="s">
        <v>193</v>
      </c>
    </row>
    <row r="23" spans="5:31" ht="45.75" thickBot="1">
      <c r="E23" s="535">
        <v>14</v>
      </c>
      <c r="F23" s="535">
        <f t="shared" si="0"/>
        <v>3050</v>
      </c>
      <c r="G23" s="535" t="str">
        <f t="shared" si="1"/>
        <v>+e3050</v>
      </c>
      <c r="H23" s="535" t="str">
        <f t="shared" si="2"/>
        <v>+e3177</v>
      </c>
      <c r="I23" s="486"/>
      <c r="J23" s="461"/>
      <c r="K23" s="462" t="s">
        <v>819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86" t="s">
        <v>820</v>
      </c>
      <c r="Y23" s="1086" t="s">
        <v>821</v>
      </c>
      <c r="Z23" s="1086" t="s">
        <v>822</v>
      </c>
      <c r="AA23" s="1086" t="s">
        <v>755</v>
      </c>
      <c r="AB23" s="559" t="s">
        <v>756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3184</v>
      </c>
      <c r="G24" s="535" t="str">
        <f t="shared" si="1"/>
        <v>+e3184</v>
      </c>
      <c r="H24" s="535" t="str">
        <f t="shared" si="2"/>
        <v>+e3311</v>
      </c>
      <c r="I24" s="562" t="s">
        <v>97</v>
      </c>
      <c r="J24" s="563" t="s">
        <v>197</v>
      </c>
      <c r="K24" s="376"/>
      <c r="L24" s="464" t="s">
        <v>195</v>
      </c>
      <c r="M24" s="464" t="s">
        <v>196</v>
      </c>
      <c r="N24" s="464" t="s">
        <v>196</v>
      </c>
      <c r="O24" s="464" t="s">
        <v>196</v>
      </c>
      <c r="P24" s="906" t="s">
        <v>196</v>
      </c>
      <c r="Q24" s="287">
        <f>(IF($E143&lt;&gt;0,$J$2,IF($I143&lt;&gt;0,$J$2,"")))</f>
      </c>
      <c r="R24" s="288"/>
      <c r="S24" s="1190" t="s">
        <v>823</v>
      </c>
      <c r="T24" s="1190" t="s">
        <v>824</v>
      </c>
      <c r="U24" s="1191" t="s">
        <v>825</v>
      </c>
      <c r="V24" s="1191" t="s">
        <v>751</v>
      </c>
      <c r="W24" s="288"/>
      <c r="X24" s="1188"/>
      <c r="Y24" s="1188"/>
      <c r="Z24" s="1188"/>
      <c r="AA24" s="1188"/>
      <c r="AB24" s="564">
        <v>2013</v>
      </c>
      <c r="AC24" s="564">
        <v>2014</v>
      </c>
      <c r="AD24" s="564" t="s">
        <v>758</v>
      </c>
      <c r="AE24" s="565"/>
    </row>
    <row r="25" spans="5:31" ht="48.75" customHeight="1">
      <c r="E25" s="535">
        <v>16</v>
      </c>
      <c r="F25" s="535">
        <f t="shared" si="0"/>
        <v>3318</v>
      </c>
      <c r="G25" s="535" t="str">
        <f t="shared" si="1"/>
        <v>+e3318</v>
      </c>
      <c r="H25" s="535" t="str">
        <f t="shared" si="2"/>
        <v>+e3445</v>
      </c>
      <c r="I25" s="562"/>
      <c r="J25" s="563"/>
      <c r="K25" s="566" t="s">
        <v>826</v>
      </c>
      <c r="L25" s="377">
        <v>2013</v>
      </c>
      <c r="M25" s="950" t="s">
        <v>917</v>
      </c>
      <c r="N25" s="950" t="s">
        <v>918</v>
      </c>
      <c r="O25" s="950" t="s">
        <v>919</v>
      </c>
      <c r="P25" s="951" t="s">
        <v>805</v>
      </c>
      <c r="Q25" s="287">
        <f>(IF($E143&lt;&gt;0,$J$2,IF($I143&lt;&gt;0,$J$2,"")))</f>
      </c>
      <c r="R25" s="288"/>
      <c r="S25" s="1190"/>
      <c r="T25" s="1190"/>
      <c r="U25" s="1191"/>
      <c r="V25" s="1191"/>
      <c r="W25" s="288"/>
      <c r="X25" s="567"/>
      <c r="Y25" s="567"/>
      <c r="Z25" s="567"/>
      <c r="AA25" s="567"/>
      <c r="AB25" s="567"/>
      <c r="AC25" s="567"/>
      <c r="AD25" s="567"/>
      <c r="AE25" s="568" t="s">
        <v>757</v>
      </c>
    </row>
    <row r="26" spans="5:31" ht="15.75" thickBot="1">
      <c r="E26" s="535">
        <v>17</v>
      </c>
      <c r="F26" s="535">
        <f t="shared" si="0"/>
        <v>3452</v>
      </c>
      <c r="G26" s="535" t="str">
        <f t="shared" si="1"/>
        <v>+e3452</v>
      </c>
      <c r="H26" s="535" t="str">
        <f t="shared" si="2"/>
        <v>+e3579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3586</v>
      </c>
      <c r="G27" s="535" t="str">
        <f t="shared" si="1"/>
        <v>+e3586</v>
      </c>
      <c r="H27" s="535" t="str">
        <f t="shared" si="2"/>
        <v>+e3713</v>
      </c>
      <c r="I27" s="379"/>
      <c r="J27" s="534"/>
      <c r="K27" s="381" t="s">
        <v>339</v>
      </c>
      <c r="L27" s="382" t="s">
        <v>759</v>
      </c>
      <c r="M27" s="382" t="s">
        <v>760</v>
      </c>
      <c r="N27" s="382" t="s">
        <v>837</v>
      </c>
      <c r="O27" s="382" t="s">
        <v>838</v>
      </c>
      <c r="P27" s="907" t="s">
        <v>772</v>
      </c>
      <c r="Q27" s="287">
        <f>(IF($E143&lt;&gt;0,$J$2,IF($I143&lt;&gt;0,$J$2,"")))</f>
      </c>
      <c r="R27" s="288"/>
      <c r="S27" s="383" t="s">
        <v>761</v>
      </c>
      <c r="T27" s="383" t="s">
        <v>762</v>
      </c>
      <c r="U27" s="384" t="s">
        <v>763</v>
      </c>
      <c r="V27" s="384" t="s">
        <v>764</v>
      </c>
      <c r="W27" s="288"/>
      <c r="X27" s="385" t="s">
        <v>765</v>
      </c>
      <c r="Y27" s="385" t="s">
        <v>766</v>
      </c>
      <c r="Z27" s="385" t="s">
        <v>767</v>
      </c>
      <c r="AA27" s="385" t="s">
        <v>768</v>
      </c>
      <c r="AB27" s="385" t="s">
        <v>769</v>
      </c>
      <c r="AC27" s="385" t="s">
        <v>770</v>
      </c>
      <c r="AD27" s="385" t="s">
        <v>771</v>
      </c>
      <c r="AE27" s="576" t="s">
        <v>772</v>
      </c>
    </row>
    <row r="28" spans="5:31" ht="50.25" customHeight="1">
      <c r="E28" s="535">
        <v>19</v>
      </c>
      <c r="F28" s="535">
        <f t="shared" si="0"/>
        <v>3720</v>
      </c>
      <c r="G28" s="535" t="str">
        <f t="shared" si="1"/>
        <v>+e3720</v>
      </c>
      <c r="H28" s="535" t="str">
        <f t="shared" si="2"/>
        <v>+e3847</v>
      </c>
      <c r="I28" s="308"/>
      <c r="J28" s="577"/>
      <c r="K28" s="578" t="s">
        <v>827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773</v>
      </c>
      <c r="T28" s="580" t="s">
        <v>773</v>
      </c>
      <c r="U28" s="580" t="s">
        <v>774</v>
      </c>
      <c r="V28" s="580" t="s">
        <v>775</v>
      </c>
      <c r="W28" s="288"/>
      <c r="X28" s="580" t="s">
        <v>773</v>
      </c>
      <c r="Y28" s="580" t="s">
        <v>773</v>
      </c>
      <c r="Z28" s="580" t="s">
        <v>828</v>
      </c>
      <c r="AA28" s="580" t="s">
        <v>777</v>
      </c>
      <c r="AB28" s="580" t="s">
        <v>773</v>
      </c>
      <c r="AC28" s="580" t="s">
        <v>773</v>
      </c>
      <c r="AD28" s="580" t="s">
        <v>773</v>
      </c>
      <c r="AE28" s="392" t="s">
        <v>778</v>
      </c>
    </row>
    <row r="29" spans="5:31" ht="18">
      <c r="E29" s="535">
        <v>20</v>
      </c>
      <c r="F29" s="535">
        <f t="shared" si="0"/>
        <v>3854</v>
      </c>
      <c r="G29" s="535" t="str">
        <f t="shared" si="1"/>
        <v>+e3854</v>
      </c>
      <c r="H29" s="535" t="str">
        <f t="shared" si="2"/>
        <v>+e3981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3988</v>
      </c>
      <c r="G30" s="535" t="str">
        <f t="shared" si="1"/>
        <v>+e3988</v>
      </c>
      <c r="H30" s="535" t="str">
        <f t="shared" si="2"/>
        <v>+e4115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4122</v>
      </c>
      <c r="G31" s="535" t="str">
        <f t="shared" si="1"/>
        <v>+e4122</v>
      </c>
      <c r="H31" s="535" t="str">
        <f t="shared" si="2"/>
        <v>+e4249</v>
      </c>
      <c r="I31" s="463"/>
      <c r="J31" s="309"/>
      <c r="K31" s="376" t="s">
        <v>829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4256</v>
      </c>
      <c r="G32" s="535" t="str">
        <f t="shared" si="1"/>
        <v>+e4256</v>
      </c>
      <c r="H32" s="535" t="str">
        <f t="shared" si="2"/>
        <v>+e4383</v>
      </c>
      <c r="I32" s="204">
        <v>100</v>
      </c>
      <c r="J32" s="1067" t="s">
        <v>343</v>
      </c>
      <c r="K32" s="1057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4390</v>
      </c>
      <c r="G33" s="535" t="str">
        <f t="shared" si="1"/>
        <v>+e4390</v>
      </c>
      <c r="H33" s="535" t="str">
        <f t="shared" si="2"/>
        <v>+e4517</v>
      </c>
      <c r="I33" s="174"/>
      <c r="J33" s="180">
        <v>101</v>
      </c>
      <c r="K33" s="171" t="s">
        <v>344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4524</v>
      </c>
      <c r="G34" s="535" t="str">
        <f t="shared" si="1"/>
        <v>+e4524</v>
      </c>
      <c r="H34" s="535" t="str">
        <f t="shared" si="2"/>
        <v>+e4651</v>
      </c>
      <c r="I34" s="174"/>
      <c r="J34" s="170">
        <v>102</v>
      </c>
      <c r="K34" s="172" t="s">
        <v>345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4658</v>
      </c>
      <c r="G35" s="535" t="str">
        <f t="shared" si="1"/>
        <v>+e4658</v>
      </c>
      <c r="H35" s="535" t="str">
        <f t="shared" si="2"/>
        <v>+e4785</v>
      </c>
      <c r="I35" s="173">
        <v>200</v>
      </c>
      <c r="J35" s="1030" t="s">
        <v>346</v>
      </c>
      <c r="K35" s="1030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4792</v>
      </c>
      <c r="G36" s="535" t="str">
        <f t="shared" si="1"/>
        <v>+e4792</v>
      </c>
      <c r="H36" s="535" t="str">
        <f t="shared" si="2"/>
        <v>+e4919</v>
      </c>
      <c r="I36" s="177"/>
      <c r="J36" s="180">
        <v>201</v>
      </c>
      <c r="K36" s="171" t="s">
        <v>347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4926</v>
      </c>
      <c r="G37" s="535" t="str">
        <f t="shared" si="1"/>
        <v>+e4926</v>
      </c>
      <c r="H37" s="535" t="str">
        <f t="shared" si="2"/>
        <v>+e5053</v>
      </c>
      <c r="I37" s="169"/>
      <c r="J37" s="170">
        <v>202</v>
      </c>
      <c r="K37" s="181" t="s">
        <v>348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5060</v>
      </c>
      <c r="G38" s="535" t="str">
        <f t="shared" si="1"/>
        <v>+e5060</v>
      </c>
      <c r="H38" s="535" t="str">
        <f t="shared" si="2"/>
        <v>+e5187</v>
      </c>
      <c r="I38" s="191"/>
      <c r="J38" s="170">
        <v>205</v>
      </c>
      <c r="K38" s="181" t="s">
        <v>349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5194</v>
      </c>
      <c r="G39" s="535" t="str">
        <f t="shared" si="1"/>
        <v>+e5194</v>
      </c>
      <c r="H39" s="535" t="str">
        <f t="shared" si="2"/>
        <v>+e5321</v>
      </c>
      <c r="I39" s="191"/>
      <c r="J39" s="170">
        <v>208</v>
      </c>
      <c r="K39" s="205" t="s">
        <v>350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5328</v>
      </c>
      <c r="G40" s="535" t="str">
        <f t="shared" si="1"/>
        <v>+e5328</v>
      </c>
      <c r="H40" s="535" t="str">
        <f t="shared" si="2"/>
        <v>+e5455</v>
      </c>
      <c r="I40" s="177"/>
      <c r="J40" s="176">
        <v>209</v>
      </c>
      <c r="K40" s="184" t="s">
        <v>351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5462</v>
      </c>
      <c r="G41" s="535" t="str">
        <f t="shared" si="1"/>
        <v>+e5462</v>
      </c>
      <c r="H41" s="535" t="str">
        <f t="shared" si="2"/>
        <v>+e5589</v>
      </c>
      <c r="I41" s="173">
        <v>500</v>
      </c>
      <c r="J41" s="1060" t="s">
        <v>352</v>
      </c>
      <c r="K41" s="1060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5596</v>
      </c>
      <c r="G42" s="535" t="str">
        <f t="shared" si="1"/>
        <v>+e5596</v>
      </c>
      <c r="H42" s="535" t="str">
        <f t="shared" si="2"/>
        <v>+e5723</v>
      </c>
      <c r="I42" s="177"/>
      <c r="J42" s="206">
        <v>551</v>
      </c>
      <c r="K42" s="639" t="s">
        <v>353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5730</v>
      </c>
      <c r="G43" s="535" t="str">
        <f t="shared" si="1"/>
        <v>+e5730</v>
      </c>
      <c r="H43" s="535" t="str">
        <f t="shared" si="2"/>
        <v>+e5857</v>
      </c>
      <c r="I43" s="177"/>
      <c r="J43" s="207">
        <f>J42+1</f>
        <v>552</v>
      </c>
      <c r="K43" s="640" t="s">
        <v>354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5864</v>
      </c>
      <c r="G44" s="535" t="str">
        <f t="shared" si="1"/>
        <v>+e5864</v>
      </c>
      <c r="H44" s="535" t="str">
        <f t="shared" si="2"/>
        <v>+e5991</v>
      </c>
      <c r="I44" s="177"/>
      <c r="J44" s="207">
        <v>560</v>
      </c>
      <c r="K44" s="641" t="s">
        <v>355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5998</v>
      </c>
      <c r="G45" s="535" t="str">
        <f t="shared" si="1"/>
        <v>+e5998</v>
      </c>
      <c r="H45" s="535" t="str">
        <f t="shared" si="2"/>
        <v>+e6125</v>
      </c>
      <c r="I45" s="177"/>
      <c r="J45" s="207">
        <v>580</v>
      </c>
      <c r="K45" s="640" t="s">
        <v>356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6132</v>
      </c>
      <c r="G46" s="535" t="str">
        <f t="shared" si="1"/>
        <v>+e6132</v>
      </c>
      <c r="H46" s="535" t="str">
        <f t="shared" si="2"/>
        <v>+e6259</v>
      </c>
      <c r="I46" s="177"/>
      <c r="J46" s="208">
        <v>590</v>
      </c>
      <c r="K46" s="642" t="s">
        <v>357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6266</v>
      </c>
      <c r="G47" s="535" t="str">
        <f t="shared" si="1"/>
        <v>+e6266</v>
      </c>
      <c r="H47" s="535" t="str">
        <f t="shared" si="2"/>
        <v>+e6393</v>
      </c>
      <c r="I47" s="173">
        <v>800</v>
      </c>
      <c r="J47" s="1060" t="s">
        <v>830</v>
      </c>
      <c r="K47" s="1060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6400</v>
      </c>
      <c r="G48" s="535" t="str">
        <f t="shared" si="1"/>
        <v>+e6400</v>
      </c>
      <c r="H48" s="535" t="str">
        <f t="shared" si="2"/>
        <v>+e6527</v>
      </c>
      <c r="I48" s="173">
        <v>1000</v>
      </c>
      <c r="J48" s="1082" t="s">
        <v>359</v>
      </c>
      <c r="K48" s="1082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6534</v>
      </c>
      <c r="G49" s="550" t="str">
        <f t="shared" si="1"/>
        <v>+e6534</v>
      </c>
      <c r="H49" s="550" t="str">
        <f t="shared" si="2"/>
        <v>+e6661</v>
      </c>
      <c r="I49" s="169"/>
      <c r="J49" s="180">
        <v>1011</v>
      </c>
      <c r="K49" s="209" t="s">
        <v>360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6668</v>
      </c>
      <c r="G50" s="535" t="str">
        <f t="shared" si="1"/>
        <v>+e6668</v>
      </c>
      <c r="H50" s="535" t="str">
        <f t="shared" si="2"/>
        <v>+e6795</v>
      </c>
      <c r="I50" s="169"/>
      <c r="J50" s="170">
        <v>1012</v>
      </c>
      <c r="K50" s="181" t="s">
        <v>361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6802</v>
      </c>
      <c r="G51" s="535" t="str">
        <f t="shared" si="1"/>
        <v>+e6802</v>
      </c>
      <c r="H51" s="535" t="str">
        <f t="shared" si="2"/>
        <v>+e6929</v>
      </c>
      <c r="I51" s="169"/>
      <c r="J51" s="170">
        <v>1013</v>
      </c>
      <c r="K51" s="181" t="s">
        <v>362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6936</v>
      </c>
      <c r="G52" s="535" t="str">
        <f t="shared" si="1"/>
        <v>+e6936</v>
      </c>
      <c r="H52" s="535" t="str">
        <f t="shared" si="2"/>
        <v>+e7063</v>
      </c>
      <c r="I52" s="169"/>
      <c r="J52" s="170">
        <v>1014</v>
      </c>
      <c r="K52" s="181" t="s">
        <v>363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7070</v>
      </c>
      <c r="G53" s="535" t="str">
        <f t="shared" si="1"/>
        <v>+e7070</v>
      </c>
      <c r="H53" s="535" t="str">
        <f t="shared" si="2"/>
        <v>+e7197</v>
      </c>
      <c r="I53" s="169"/>
      <c r="J53" s="170">
        <v>1015</v>
      </c>
      <c r="K53" s="181" t="s">
        <v>364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7204</v>
      </c>
      <c r="G54" s="535" t="str">
        <f t="shared" si="1"/>
        <v>+e7204</v>
      </c>
      <c r="H54" s="535" t="str">
        <f t="shared" si="2"/>
        <v>+e7331</v>
      </c>
      <c r="I54" s="169"/>
      <c r="J54" s="170">
        <v>1016</v>
      </c>
      <c r="K54" s="181" t="s">
        <v>365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7338</v>
      </c>
      <c r="G55" s="535" t="str">
        <f t="shared" si="1"/>
        <v>+e7338</v>
      </c>
      <c r="H55" s="535" t="str">
        <f t="shared" si="2"/>
        <v>+e7465</v>
      </c>
      <c r="I55" s="174"/>
      <c r="J55" s="210">
        <v>1020</v>
      </c>
      <c r="K55" s="211" t="s">
        <v>366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7472</v>
      </c>
      <c r="G56" s="535" t="str">
        <f t="shared" si="1"/>
        <v>+e7472</v>
      </c>
      <c r="H56" s="535" t="str">
        <f t="shared" si="2"/>
        <v>+e7599</v>
      </c>
      <c r="I56" s="169"/>
      <c r="J56" s="170">
        <v>1030</v>
      </c>
      <c r="K56" s="181" t="s">
        <v>367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7606</v>
      </c>
      <c r="G57" s="535" t="str">
        <f t="shared" si="1"/>
        <v>+e7606</v>
      </c>
      <c r="H57" s="535" t="str">
        <f t="shared" si="2"/>
        <v>+e7733</v>
      </c>
      <c r="I57" s="169"/>
      <c r="J57" s="212">
        <v>1040</v>
      </c>
      <c r="K57" s="213" t="s">
        <v>368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7740</v>
      </c>
      <c r="G58" s="535" t="str">
        <f t="shared" si="1"/>
        <v>+e7740</v>
      </c>
      <c r="H58" s="535" t="str">
        <f t="shared" si="2"/>
        <v>+e7867</v>
      </c>
      <c r="I58" s="169"/>
      <c r="J58" s="210">
        <v>1051</v>
      </c>
      <c r="K58" s="214" t="s">
        <v>369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7874</v>
      </c>
      <c r="G59" s="535" t="str">
        <f t="shared" si="1"/>
        <v>+e7874</v>
      </c>
      <c r="H59" s="535" t="str">
        <f t="shared" si="2"/>
        <v>+e8001</v>
      </c>
      <c r="I59" s="169"/>
      <c r="J59" s="170">
        <v>1052</v>
      </c>
      <c r="K59" s="181" t="s">
        <v>370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8008</v>
      </c>
      <c r="G60" s="535" t="str">
        <f t="shared" si="1"/>
        <v>+e8008</v>
      </c>
      <c r="H60" s="535" t="str">
        <f t="shared" si="2"/>
        <v>+e8135</v>
      </c>
      <c r="I60" s="169"/>
      <c r="J60" s="215">
        <v>1053</v>
      </c>
      <c r="K60" s="216" t="s">
        <v>371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8142</v>
      </c>
      <c r="G61" s="535" t="str">
        <f t="shared" si="1"/>
        <v>+e8142</v>
      </c>
      <c r="H61" s="535" t="str">
        <f t="shared" si="2"/>
        <v>+e8269</v>
      </c>
      <c r="I61" s="169"/>
      <c r="J61" s="170">
        <v>1062</v>
      </c>
      <c r="K61" s="172" t="s">
        <v>372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8276</v>
      </c>
      <c r="G62" s="535" t="str">
        <f t="shared" si="1"/>
        <v>+e8276</v>
      </c>
      <c r="H62" s="535" t="str">
        <f t="shared" si="2"/>
        <v>+e8403</v>
      </c>
      <c r="I62" s="169"/>
      <c r="J62" s="170">
        <v>1063</v>
      </c>
      <c r="K62" s="172" t="s">
        <v>373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8410</v>
      </c>
      <c r="G63" s="535" t="str">
        <f t="shared" si="1"/>
        <v>+e8410</v>
      </c>
      <c r="H63" s="535" t="str">
        <f t="shared" si="2"/>
        <v>+e8537</v>
      </c>
      <c r="I63" s="169"/>
      <c r="J63" s="215">
        <v>1069</v>
      </c>
      <c r="K63" s="217" t="s">
        <v>374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8544</v>
      </c>
      <c r="G64" s="535" t="str">
        <f t="shared" si="1"/>
        <v>+e8544</v>
      </c>
      <c r="H64" s="535" t="str">
        <f t="shared" si="2"/>
        <v>+e8671</v>
      </c>
      <c r="I64" s="174"/>
      <c r="J64" s="170">
        <v>1091</v>
      </c>
      <c r="K64" s="181" t="s">
        <v>375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8678</v>
      </c>
      <c r="G65" s="535" t="str">
        <f t="shared" si="1"/>
        <v>+e8678</v>
      </c>
      <c r="H65" s="535" t="str">
        <f t="shared" si="2"/>
        <v>+e8805</v>
      </c>
      <c r="I65" s="169"/>
      <c r="J65" s="170">
        <v>1092</v>
      </c>
      <c r="K65" s="181" t="s">
        <v>376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8812</v>
      </c>
      <c r="G66" s="535" t="str">
        <f t="shared" si="1"/>
        <v>+e8812</v>
      </c>
      <c r="H66" s="535" t="str">
        <f t="shared" si="2"/>
        <v>+e8939</v>
      </c>
      <c r="I66" s="169"/>
      <c r="J66" s="176">
        <v>1098</v>
      </c>
      <c r="K66" s="182" t="s">
        <v>377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8946</v>
      </c>
      <c r="G67" s="535" t="str">
        <f t="shared" si="1"/>
        <v>+e8946</v>
      </c>
      <c r="H67" s="535" t="str">
        <f t="shared" si="2"/>
        <v>+e9073</v>
      </c>
      <c r="I67" s="173">
        <v>2100</v>
      </c>
      <c r="J67" s="1051" t="s">
        <v>896</v>
      </c>
      <c r="K67" s="1051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9080</v>
      </c>
      <c r="G68" s="535" t="str">
        <f t="shared" si="1"/>
        <v>+e9080</v>
      </c>
      <c r="H68" s="535" t="str">
        <f t="shared" si="2"/>
        <v>+e9207</v>
      </c>
      <c r="I68" s="169"/>
      <c r="J68" s="180">
        <v>2110</v>
      </c>
      <c r="K68" s="183" t="s">
        <v>378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9214</v>
      </c>
      <c r="G69" s="535" t="str">
        <f t="shared" si="1"/>
        <v>+e9214</v>
      </c>
      <c r="H69" s="535" t="str">
        <f t="shared" si="2"/>
        <v>+e9341</v>
      </c>
      <c r="I69" s="218"/>
      <c r="J69" s="170">
        <v>2120</v>
      </c>
      <c r="K69" s="205" t="s">
        <v>379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9348</v>
      </c>
      <c r="G70" s="535" t="str">
        <f t="shared" si="1"/>
        <v>+e9348</v>
      </c>
      <c r="H70" s="535" t="str">
        <f t="shared" si="2"/>
        <v>+e9475</v>
      </c>
      <c r="I70" s="218"/>
      <c r="J70" s="170">
        <v>2125</v>
      </c>
      <c r="K70" s="199" t="s">
        <v>831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9482</v>
      </c>
      <c r="G71" s="535" t="str">
        <f t="shared" si="1"/>
        <v>+e9482</v>
      </c>
      <c r="H71" s="535" t="str">
        <f t="shared" si="2"/>
        <v>+e9609</v>
      </c>
      <c r="I71" s="177"/>
      <c r="J71" s="176">
        <v>2140</v>
      </c>
      <c r="K71" s="193" t="s">
        <v>381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9616</v>
      </c>
      <c r="G72" s="535" t="str">
        <f aca="true" t="shared" si="13" ref="G72:G135">CONCATENATE("+e",F72)</f>
        <v>+e9616</v>
      </c>
      <c r="H72" s="535" t="str">
        <f aca="true" t="shared" si="14" ref="H72:H135">CONCATENATE("+e",F72+$D$1)</f>
        <v>+e9743</v>
      </c>
      <c r="I72" s="169"/>
      <c r="J72" s="176">
        <v>2190</v>
      </c>
      <c r="K72" s="193" t="s">
        <v>382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9750</v>
      </c>
      <c r="G73" s="535" t="str">
        <f t="shared" si="13"/>
        <v>+e9750</v>
      </c>
      <c r="H73" s="535" t="str">
        <f t="shared" si="14"/>
        <v>+e9877</v>
      </c>
      <c r="I73" s="173">
        <v>2200</v>
      </c>
      <c r="J73" s="1051" t="s">
        <v>383</v>
      </c>
      <c r="K73" s="1051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9884</v>
      </c>
      <c r="G74" s="535" t="str">
        <f t="shared" si="13"/>
        <v>+e9884</v>
      </c>
      <c r="H74" s="535" t="str">
        <f t="shared" si="14"/>
        <v>+e10011</v>
      </c>
      <c r="I74" s="169"/>
      <c r="J74" s="180">
        <v>2220</v>
      </c>
      <c r="K74" s="171" t="s">
        <v>384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10018</v>
      </c>
      <c r="G75" s="535" t="str">
        <f t="shared" si="13"/>
        <v>+e10018</v>
      </c>
      <c r="H75" s="535" t="str">
        <f t="shared" si="14"/>
        <v>+e10145</v>
      </c>
      <c r="I75" s="169"/>
      <c r="J75" s="170">
        <v>2221</v>
      </c>
      <c r="K75" s="172" t="s">
        <v>385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10152</v>
      </c>
      <c r="G76" s="535" t="str">
        <f t="shared" si="13"/>
        <v>+e10152</v>
      </c>
      <c r="H76" s="535" t="str">
        <f t="shared" si="14"/>
        <v>+e10279</v>
      </c>
      <c r="I76" s="169"/>
      <c r="J76" s="176">
        <v>2224</v>
      </c>
      <c r="K76" s="175" t="s">
        <v>386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10286</v>
      </c>
      <c r="G77" s="535" t="str">
        <f t="shared" si="13"/>
        <v>+e10286</v>
      </c>
      <c r="H77" s="535" t="str">
        <f t="shared" si="14"/>
        <v>+e10413</v>
      </c>
      <c r="I77" s="173">
        <v>2500</v>
      </c>
      <c r="J77" s="1051" t="s">
        <v>387</v>
      </c>
      <c r="K77" s="1051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10420</v>
      </c>
      <c r="G78" s="535" t="str">
        <f t="shared" si="13"/>
        <v>+e10420</v>
      </c>
      <c r="H78" s="535" t="str">
        <f t="shared" si="14"/>
        <v>+e10547</v>
      </c>
      <c r="I78" s="173">
        <v>2600</v>
      </c>
      <c r="J78" s="1052" t="s">
        <v>388</v>
      </c>
      <c r="K78" s="1044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10554</v>
      </c>
      <c r="G79" s="535" t="str">
        <f t="shared" si="13"/>
        <v>+e10554</v>
      </c>
      <c r="H79" s="535" t="str">
        <f t="shared" si="14"/>
        <v>+e10681</v>
      </c>
      <c r="I79" s="173">
        <v>2700</v>
      </c>
      <c r="J79" s="1088" t="s">
        <v>389</v>
      </c>
      <c r="K79" s="1089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10688</v>
      </c>
      <c r="G80" s="535" t="str">
        <f t="shared" si="13"/>
        <v>+e10688</v>
      </c>
      <c r="H80" s="535" t="str">
        <f t="shared" si="14"/>
        <v>+e10815</v>
      </c>
      <c r="I80" s="173">
        <v>2800</v>
      </c>
      <c r="J80" s="1189" t="s">
        <v>390</v>
      </c>
      <c r="K80" s="1055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10822</v>
      </c>
      <c r="G81" s="535" t="str">
        <f t="shared" si="13"/>
        <v>+e10822</v>
      </c>
      <c r="H81" s="535" t="str">
        <f t="shared" si="14"/>
        <v>+e10949</v>
      </c>
      <c r="I81" s="173">
        <v>2900</v>
      </c>
      <c r="J81" s="1051" t="s">
        <v>391</v>
      </c>
      <c r="K81" s="1051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10956</v>
      </c>
      <c r="G82" s="535" t="str">
        <f t="shared" si="13"/>
        <v>+e10956</v>
      </c>
      <c r="H82" s="535" t="str">
        <f t="shared" si="14"/>
        <v>+e11083</v>
      </c>
      <c r="I82" s="219"/>
      <c r="J82" s="180">
        <v>2920</v>
      </c>
      <c r="K82" s="417" t="s">
        <v>392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11090</v>
      </c>
      <c r="G83" s="535" t="str">
        <f t="shared" si="13"/>
        <v>+e11090</v>
      </c>
      <c r="H83" s="535" t="str">
        <f t="shared" si="14"/>
        <v>+e11217</v>
      </c>
      <c r="I83" s="219"/>
      <c r="J83" s="215">
        <v>2969</v>
      </c>
      <c r="K83" s="418" t="s">
        <v>393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11224</v>
      </c>
      <c r="G84" s="535" t="str">
        <f t="shared" si="13"/>
        <v>+e11224</v>
      </c>
      <c r="H84" s="535" t="str">
        <f t="shared" si="14"/>
        <v>+e11351</v>
      </c>
      <c r="I84" s="219"/>
      <c r="J84" s="215">
        <v>2970</v>
      </c>
      <c r="K84" s="418" t="s">
        <v>394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11358</v>
      </c>
      <c r="G85" s="535" t="str">
        <f t="shared" si="13"/>
        <v>+e11358</v>
      </c>
      <c r="H85" s="535" t="str">
        <f t="shared" si="14"/>
        <v>+e11485</v>
      </c>
      <c r="I85" s="219"/>
      <c r="J85" s="212">
        <v>2989</v>
      </c>
      <c r="K85" s="419" t="s">
        <v>395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11492</v>
      </c>
      <c r="G86" s="535" t="str">
        <f t="shared" si="13"/>
        <v>+e11492</v>
      </c>
      <c r="H86" s="535" t="str">
        <f t="shared" si="14"/>
        <v>+e11619</v>
      </c>
      <c r="I86" s="169"/>
      <c r="J86" s="170">
        <v>2991</v>
      </c>
      <c r="K86" s="420" t="s">
        <v>396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11626</v>
      </c>
      <c r="G87" s="535" t="str">
        <f t="shared" si="13"/>
        <v>+e11626</v>
      </c>
      <c r="H87" s="535" t="str">
        <f t="shared" si="14"/>
        <v>+e11753</v>
      </c>
      <c r="I87" s="169"/>
      <c r="J87" s="176">
        <v>2992</v>
      </c>
      <c r="K87" s="193" t="s">
        <v>397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11760</v>
      </c>
      <c r="G88" s="535" t="str">
        <f t="shared" si="13"/>
        <v>+e11760</v>
      </c>
      <c r="H88" s="535" t="str">
        <f t="shared" si="14"/>
        <v>+e11887</v>
      </c>
      <c r="I88" s="177"/>
      <c r="J88" s="603"/>
      <c r="K88" s="438" t="s">
        <v>832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11894</v>
      </c>
      <c r="G89" s="535" t="str">
        <f t="shared" si="13"/>
        <v>+e11894</v>
      </c>
      <c r="H89" s="535" t="str">
        <f t="shared" si="14"/>
        <v>+e12021</v>
      </c>
      <c r="I89" s="173">
        <v>3300</v>
      </c>
      <c r="J89" s="1071" t="s">
        <v>399</v>
      </c>
      <c r="K89" s="1071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12028</v>
      </c>
      <c r="G90" s="535" t="str">
        <f t="shared" si="13"/>
        <v>+e12028</v>
      </c>
      <c r="H90" s="535" t="str">
        <f t="shared" si="14"/>
        <v>+e12155</v>
      </c>
      <c r="I90" s="177"/>
      <c r="J90" s="180">
        <v>3301</v>
      </c>
      <c r="K90" s="646" t="s">
        <v>400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12162</v>
      </c>
      <c r="G91" s="535" t="str">
        <f t="shared" si="13"/>
        <v>+e12162</v>
      </c>
      <c r="H91" s="535" t="str">
        <f t="shared" si="14"/>
        <v>+e12289</v>
      </c>
      <c r="I91" s="177"/>
      <c r="J91" s="215">
        <v>3302</v>
      </c>
      <c r="K91" s="647" t="s">
        <v>833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12296</v>
      </c>
      <c r="G92" s="535" t="str">
        <f t="shared" si="13"/>
        <v>+e12296</v>
      </c>
      <c r="H92" s="535" t="str">
        <f t="shared" si="14"/>
        <v>+e12423</v>
      </c>
      <c r="I92" s="177"/>
      <c r="J92" s="215">
        <v>3303</v>
      </c>
      <c r="K92" s="647" t="s">
        <v>402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12430</v>
      </c>
      <c r="G93" s="535" t="str">
        <f t="shared" si="13"/>
        <v>+e12430</v>
      </c>
      <c r="H93" s="535" t="str">
        <f t="shared" si="14"/>
        <v>+e12557</v>
      </c>
      <c r="I93" s="177"/>
      <c r="J93" s="212">
        <v>3304</v>
      </c>
      <c r="K93" s="648" t="s">
        <v>403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12564</v>
      </c>
      <c r="G94" s="535" t="str">
        <f t="shared" si="13"/>
        <v>+e12564</v>
      </c>
      <c r="H94" s="535" t="str">
        <f t="shared" si="14"/>
        <v>+e12691</v>
      </c>
      <c r="I94" s="177"/>
      <c r="J94" s="176">
        <v>3305</v>
      </c>
      <c r="K94" s="649" t="s">
        <v>404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12698</v>
      </c>
      <c r="G95" s="535" t="str">
        <f t="shared" si="13"/>
        <v>+e12698</v>
      </c>
      <c r="H95" s="535" t="str">
        <f t="shared" si="14"/>
        <v>+e12825</v>
      </c>
      <c r="I95" s="177"/>
      <c r="J95" s="176">
        <v>3306</v>
      </c>
      <c r="K95" s="649" t="s">
        <v>405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12832</v>
      </c>
      <c r="G96" s="535" t="str">
        <f t="shared" si="13"/>
        <v>+e12832</v>
      </c>
      <c r="H96" s="535" t="str">
        <f t="shared" si="14"/>
        <v>+e12959</v>
      </c>
      <c r="I96" s="173">
        <v>3900</v>
      </c>
      <c r="J96" s="1071" t="s">
        <v>406</v>
      </c>
      <c r="K96" s="1071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12966</v>
      </c>
      <c r="G97" s="535" t="str">
        <f t="shared" si="13"/>
        <v>+e12966</v>
      </c>
      <c r="H97" s="535" t="str">
        <f t="shared" si="14"/>
        <v>+e13093</v>
      </c>
      <c r="I97" s="173">
        <v>4000</v>
      </c>
      <c r="J97" s="1079" t="s">
        <v>407</v>
      </c>
      <c r="K97" s="1079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13100</v>
      </c>
      <c r="G98" s="535" t="str">
        <f t="shared" si="13"/>
        <v>+e13100</v>
      </c>
      <c r="H98" s="535" t="str">
        <f t="shared" si="14"/>
        <v>+e13227</v>
      </c>
      <c r="I98" s="173">
        <v>4100</v>
      </c>
      <c r="J98" s="1071" t="s">
        <v>408</v>
      </c>
      <c r="K98" s="1071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13234</v>
      </c>
      <c r="G99" s="535" t="str">
        <f t="shared" si="13"/>
        <v>+e13234</v>
      </c>
      <c r="H99" s="535" t="str">
        <f t="shared" si="14"/>
        <v>+e13361</v>
      </c>
      <c r="I99" s="173">
        <v>4200</v>
      </c>
      <c r="J99" s="1051" t="s">
        <v>409</v>
      </c>
      <c r="K99" s="1051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13368</v>
      </c>
      <c r="G100" s="535" t="str">
        <f t="shared" si="13"/>
        <v>+e13368</v>
      </c>
      <c r="H100" s="535" t="str">
        <f t="shared" si="14"/>
        <v>+e13495</v>
      </c>
      <c r="I100" s="220"/>
      <c r="J100" s="180">
        <v>4201</v>
      </c>
      <c r="K100" s="171" t="s">
        <v>410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13502</v>
      </c>
      <c r="G101" s="535" t="str">
        <f t="shared" si="13"/>
        <v>+e13502</v>
      </c>
      <c r="H101" s="535" t="str">
        <f t="shared" si="14"/>
        <v>+e13629</v>
      </c>
      <c r="I101" s="220"/>
      <c r="J101" s="170">
        <v>4202</v>
      </c>
      <c r="K101" s="172" t="s">
        <v>411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13636</v>
      </c>
      <c r="G102" s="535" t="str">
        <f t="shared" si="13"/>
        <v>+e13636</v>
      </c>
      <c r="H102" s="535" t="str">
        <f t="shared" si="14"/>
        <v>+e13763</v>
      </c>
      <c r="I102" s="220"/>
      <c r="J102" s="170">
        <v>4214</v>
      </c>
      <c r="K102" s="172" t="s">
        <v>412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13770</v>
      </c>
      <c r="G103" s="535" t="str">
        <f t="shared" si="13"/>
        <v>+e13770</v>
      </c>
      <c r="H103" s="535" t="str">
        <f t="shared" si="14"/>
        <v>+e13897</v>
      </c>
      <c r="I103" s="220"/>
      <c r="J103" s="170">
        <v>4217</v>
      </c>
      <c r="K103" s="172" t="s">
        <v>413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13904</v>
      </c>
      <c r="G104" s="535" t="str">
        <f t="shared" si="13"/>
        <v>+e13904</v>
      </c>
      <c r="H104" s="535" t="str">
        <f t="shared" si="14"/>
        <v>+e14031</v>
      </c>
      <c r="I104" s="220"/>
      <c r="J104" s="170">
        <v>4218</v>
      </c>
      <c r="K104" s="181" t="s">
        <v>414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14038</v>
      </c>
      <c r="G105" s="535" t="str">
        <f t="shared" si="13"/>
        <v>+e14038</v>
      </c>
      <c r="H105" s="535" t="str">
        <f t="shared" si="14"/>
        <v>+e14165</v>
      </c>
      <c r="I105" s="220"/>
      <c r="J105" s="170">
        <v>4219</v>
      </c>
      <c r="K105" s="199" t="s">
        <v>415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14172</v>
      </c>
      <c r="G106" s="535" t="str">
        <f t="shared" si="13"/>
        <v>+e14172</v>
      </c>
      <c r="H106" s="535" t="str">
        <f t="shared" si="14"/>
        <v>+e14299</v>
      </c>
      <c r="I106" s="173">
        <v>4300</v>
      </c>
      <c r="J106" s="1051" t="s">
        <v>416</v>
      </c>
      <c r="K106" s="1051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14306</v>
      </c>
      <c r="G107" s="535" t="str">
        <f t="shared" si="13"/>
        <v>+e14306</v>
      </c>
      <c r="H107" s="535" t="str">
        <f t="shared" si="14"/>
        <v>+e14433</v>
      </c>
      <c r="I107" s="220"/>
      <c r="J107" s="180">
        <v>4301</v>
      </c>
      <c r="K107" s="209" t="s">
        <v>417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14440</v>
      </c>
      <c r="G108" s="535" t="str">
        <f t="shared" si="13"/>
        <v>+e14440</v>
      </c>
      <c r="H108" s="535" t="str">
        <f t="shared" si="14"/>
        <v>+e14567</v>
      </c>
      <c r="I108" s="220"/>
      <c r="J108" s="170">
        <v>4302</v>
      </c>
      <c r="K108" s="172" t="s">
        <v>834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14574</v>
      </c>
      <c r="G109" s="535" t="str">
        <f t="shared" si="13"/>
        <v>+e14574</v>
      </c>
      <c r="H109" s="535" t="str">
        <f t="shared" si="14"/>
        <v>+e14701</v>
      </c>
      <c r="I109" s="220"/>
      <c r="J109" s="176">
        <v>4309</v>
      </c>
      <c r="K109" s="184" t="s">
        <v>419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14708</v>
      </c>
      <c r="G110" s="535" t="str">
        <f t="shared" si="13"/>
        <v>+e14708</v>
      </c>
      <c r="H110" s="535" t="str">
        <f t="shared" si="14"/>
        <v>+e14835</v>
      </c>
      <c r="I110" s="173">
        <v>4400</v>
      </c>
      <c r="J110" s="1079" t="s">
        <v>420</v>
      </c>
      <c r="K110" s="1079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14842</v>
      </c>
      <c r="G111" s="535" t="str">
        <f t="shared" si="13"/>
        <v>+e14842</v>
      </c>
      <c r="H111" s="535" t="str">
        <f t="shared" si="14"/>
        <v>+e14969</v>
      </c>
      <c r="I111" s="173">
        <v>4500</v>
      </c>
      <c r="J111" s="1078" t="s">
        <v>779</v>
      </c>
      <c r="K111" s="1078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14976</v>
      </c>
      <c r="G112" s="535" t="str">
        <f t="shared" si="13"/>
        <v>+e14976</v>
      </c>
      <c r="H112" s="535" t="str">
        <f t="shared" si="14"/>
        <v>+e15103</v>
      </c>
      <c r="I112" s="173">
        <v>4600</v>
      </c>
      <c r="J112" s="1080" t="s">
        <v>421</v>
      </c>
      <c r="K112" s="1081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15110</v>
      </c>
      <c r="G113" s="535" t="str">
        <f t="shared" si="13"/>
        <v>+e15110</v>
      </c>
      <c r="H113" s="535" t="str">
        <f t="shared" si="14"/>
        <v>+e15237</v>
      </c>
      <c r="I113" s="173">
        <v>4900</v>
      </c>
      <c r="J113" s="1071" t="s">
        <v>422</v>
      </c>
      <c r="K113" s="1071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15244</v>
      </c>
      <c r="G114" s="535" t="str">
        <f t="shared" si="13"/>
        <v>+e15244</v>
      </c>
      <c r="H114" s="535" t="str">
        <f t="shared" si="14"/>
        <v>+e15371</v>
      </c>
      <c r="I114" s="220"/>
      <c r="J114" s="180">
        <v>4901</v>
      </c>
      <c r="K114" s="221" t="s">
        <v>423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15378</v>
      </c>
      <c r="G115" s="535" t="str">
        <f t="shared" si="13"/>
        <v>+e15378</v>
      </c>
      <c r="H115" s="535" t="str">
        <f t="shared" si="14"/>
        <v>+e15505</v>
      </c>
      <c r="I115" s="220"/>
      <c r="J115" s="176">
        <v>4902</v>
      </c>
      <c r="K115" s="184" t="s">
        <v>424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15512</v>
      </c>
      <c r="G116" s="535" t="str">
        <f t="shared" si="13"/>
        <v>+e15512</v>
      </c>
      <c r="H116" s="535" t="str">
        <f t="shared" si="14"/>
        <v>+e15639</v>
      </c>
      <c r="I116" s="222">
        <v>5100</v>
      </c>
      <c r="J116" s="1070" t="s">
        <v>425</v>
      </c>
      <c r="K116" s="1070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15646</v>
      </c>
      <c r="G117" s="535" t="str">
        <f t="shared" si="13"/>
        <v>+e15646</v>
      </c>
      <c r="H117" s="535" t="str">
        <f t="shared" si="14"/>
        <v>+e15773</v>
      </c>
      <c r="I117" s="222">
        <v>5200</v>
      </c>
      <c r="J117" s="1068" t="s">
        <v>426</v>
      </c>
      <c r="K117" s="1068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15780</v>
      </c>
      <c r="G118" s="535" t="str">
        <f t="shared" si="13"/>
        <v>+e15780</v>
      </c>
      <c r="H118" s="535" t="str">
        <f t="shared" si="14"/>
        <v>+e15907</v>
      </c>
      <c r="I118" s="223"/>
      <c r="J118" s="224">
        <v>5201</v>
      </c>
      <c r="K118" s="225" t="s">
        <v>427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15914</v>
      </c>
      <c r="G119" s="535" t="str">
        <f t="shared" si="13"/>
        <v>+e15914</v>
      </c>
      <c r="H119" s="535" t="str">
        <f t="shared" si="14"/>
        <v>+e16041</v>
      </c>
      <c r="I119" s="223"/>
      <c r="J119" s="226">
        <v>5202</v>
      </c>
      <c r="K119" s="227" t="s">
        <v>428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16048</v>
      </c>
      <c r="G120" s="535" t="str">
        <f t="shared" si="13"/>
        <v>+e16048</v>
      </c>
      <c r="H120" s="535" t="str">
        <f t="shared" si="14"/>
        <v>+e16175</v>
      </c>
      <c r="I120" s="223"/>
      <c r="J120" s="226">
        <v>5203</v>
      </c>
      <c r="K120" s="227" t="s">
        <v>429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16182</v>
      </c>
      <c r="G121" s="535" t="str">
        <f t="shared" si="13"/>
        <v>+e16182</v>
      </c>
      <c r="H121" s="535" t="str">
        <f t="shared" si="14"/>
        <v>+e16309</v>
      </c>
      <c r="I121" s="223"/>
      <c r="J121" s="226">
        <v>5204</v>
      </c>
      <c r="K121" s="227" t="s">
        <v>430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16316</v>
      </c>
      <c r="G122" s="535" t="str">
        <f t="shared" si="13"/>
        <v>+e16316</v>
      </c>
      <c r="H122" s="535" t="str">
        <f t="shared" si="14"/>
        <v>+e16443</v>
      </c>
      <c r="I122" s="223"/>
      <c r="J122" s="226">
        <v>5205</v>
      </c>
      <c r="K122" s="227" t="s">
        <v>431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16450</v>
      </c>
      <c r="G123" s="535" t="str">
        <f t="shared" si="13"/>
        <v>+e16450</v>
      </c>
      <c r="H123" s="535" t="str">
        <f t="shared" si="14"/>
        <v>+e16577</v>
      </c>
      <c r="I123" s="223"/>
      <c r="J123" s="226">
        <v>5206</v>
      </c>
      <c r="K123" s="227" t="s">
        <v>432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16584</v>
      </c>
      <c r="G124" s="535" t="str">
        <f t="shared" si="13"/>
        <v>+e16584</v>
      </c>
      <c r="H124" s="535" t="str">
        <f t="shared" si="14"/>
        <v>+e16711</v>
      </c>
      <c r="I124" s="223"/>
      <c r="J124" s="228">
        <v>5219</v>
      </c>
      <c r="K124" s="229" t="s">
        <v>433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16718</v>
      </c>
      <c r="G125" s="535" t="str">
        <f t="shared" si="13"/>
        <v>+e16718</v>
      </c>
      <c r="H125" s="535" t="str">
        <f t="shared" si="14"/>
        <v>+e16845</v>
      </c>
      <c r="I125" s="222">
        <v>5300</v>
      </c>
      <c r="J125" s="1069" t="s">
        <v>434</v>
      </c>
      <c r="K125" s="1069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16852</v>
      </c>
      <c r="G126" s="535" t="str">
        <f t="shared" si="13"/>
        <v>+e16852</v>
      </c>
      <c r="H126" s="535" t="str">
        <f t="shared" si="14"/>
        <v>+e16979</v>
      </c>
      <c r="I126" s="223"/>
      <c r="J126" s="224">
        <v>5301</v>
      </c>
      <c r="K126" s="225" t="s">
        <v>435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16986</v>
      </c>
      <c r="G127" s="535" t="str">
        <f t="shared" si="13"/>
        <v>+e16986</v>
      </c>
      <c r="H127" s="535" t="str">
        <f t="shared" si="14"/>
        <v>+e17113</v>
      </c>
      <c r="I127" s="223"/>
      <c r="J127" s="228">
        <v>5309</v>
      </c>
      <c r="K127" s="229" t="s">
        <v>436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17120</v>
      </c>
      <c r="G128" s="535" t="str">
        <f t="shared" si="13"/>
        <v>+e17120</v>
      </c>
      <c r="H128" s="535" t="str">
        <f t="shared" si="14"/>
        <v>+e17247</v>
      </c>
      <c r="I128" s="222">
        <v>5400</v>
      </c>
      <c r="J128" s="1070" t="s">
        <v>437</v>
      </c>
      <c r="K128" s="1070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17254</v>
      </c>
      <c r="G129" s="535" t="str">
        <f t="shared" si="13"/>
        <v>+e17254</v>
      </c>
      <c r="H129" s="535" t="str">
        <f t="shared" si="14"/>
        <v>+e17381</v>
      </c>
      <c r="I129" s="173">
        <v>5500</v>
      </c>
      <c r="J129" s="1071" t="s">
        <v>438</v>
      </c>
      <c r="K129" s="1071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17388</v>
      </c>
      <c r="G130" s="535" t="str">
        <f t="shared" si="13"/>
        <v>+e17388</v>
      </c>
      <c r="H130" s="535" t="str">
        <f t="shared" si="14"/>
        <v>+e17515</v>
      </c>
      <c r="I130" s="220"/>
      <c r="J130" s="180">
        <v>5501</v>
      </c>
      <c r="K130" s="209" t="s">
        <v>439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17522</v>
      </c>
      <c r="G131" s="535" t="str">
        <f t="shared" si="13"/>
        <v>+e17522</v>
      </c>
      <c r="H131" s="535" t="str">
        <f t="shared" si="14"/>
        <v>+e17649</v>
      </c>
      <c r="I131" s="220"/>
      <c r="J131" s="170">
        <v>5502</v>
      </c>
      <c r="K131" s="181" t="s">
        <v>440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17656</v>
      </c>
      <c r="G132" s="535" t="str">
        <f t="shared" si="13"/>
        <v>+e17656</v>
      </c>
      <c r="H132" s="535" t="str">
        <f t="shared" si="14"/>
        <v>+e17783</v>
      </c>
      <c r="I132" s="220"/>
      <c r="J132" s="170">
        <v>5503</v>
      </c>
      <c r="K132" s="172" t="s">
        <v>441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17790</v>
      </c>
      <c r="G133" s="535" t="str">
        <f t="shared" si="13"/>
        <v>+e17790</v>
      </c>
      <c r="H133" s="535" t="str">
        <f t="shared" si="14"/>
        <v>+e17917</v>
      </c>
      <c r="I133" s="220"/>
      <c r="J133" s="170">
        <v>5504</v>
      </c>
      <c r="K133" s="181" t="s">
        <v>442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17924</v>
      </c>
      <c r="G134" s="535" t="str">
        <f t="shared" si="13"/>
        <v>+e17924</v>
      </c>
      <c r="H134" s="535" t="str">
        <f t="shared" si="14"/>
        <v>+e18051</v>
      </c>
      <c r="I134" s="222">
        <v>5700</v>
      </c>
      <c r="J134" s="1072" t="s">
        <v>443</v>
      </c>
      <c r="K134" s="1073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18058</v>
      </c>
      <c r="G135" s="535" t="str">
        <f t="shared" si="13"/>
        <v>+e18058</v>
      </c>
      <c r="H135" s="535" t="str">
        <f t="shared" si="14"/>
        <v>+e18185</v>
      </c>
      <c r="I135" s="223"/>
      <c r="J135" s="224">
        <v>5701</v>
      </c>
      <c r="K135" s="225" t="s">
        <v>444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18192</v>
      </c>
      <c r="G136" s="535" t="str">
        <f aca="true" t="shared" si="43" ref="G136:G144">CONCATENATE("+e",F136)</f>
        <v>+e18192</v>
      </c>
      <c r="H136" s="535" t="str">
        <f aca="true" t="shared" si="44" ref="H136:H144">CONCATENATE("+e",F136+$D$1)</f>
        <v>+e18319</v>
      </c>
      <c r="I136" s="223"/>
      <c r="J136" s="228">
        <v>5702</v>
      </c>
      <c r="K136" s="229" t="s">
        <v>445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18326</v>
      </c>
      <c r="G137" s="535" t="str">
        <f t="shared" si="43"/>
        <v>+e18326</v>
      </c>
      <c r="H137" s="535" t="str">
        <f t="shared" si="44"/>
        <v>+e18453</v>
      </c>
      <c r="I137" s="169"/>
      <c r="J137" s="230">
        <v>4071</v>
      </c>
      <c r="K137" s="650" t="s">
        <v>446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18460</v>
      </c>
      <c r="G138" s="535" t="str">
        <f t="shared" si="43"/>
        <v>+e18460</v>
      </c>
      <c r="H138" s="535" t="str">
        <f t="shared" si="44"/>
        <v>+e18587</v>
      </c>
      <c r="I138" s="220"/>
      <c r="J138" s="231"/>
      <c r="K138" s="438" t="s">
        <v>447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18594</v>
      </c>
      <c r="G139" s="535" t="str">
        <f t="shared" si="43"/>
        <v>+e18594</v>
      </c>
      <c r="H139" s="535" t="str">
        <f t="shared" si="44"/>
        <v>+e18721</v>
      </c>
      <c r="I139" s="616">
        <v>98</v>
      </c>
      <c r="J139" s="1074" t="s">
        <v>448</v>
      </c>
      <c r="K139" s="1051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18728</v>
      </c>
      <c r="G140" s="535" t="str">
        <f t="shared" si="43"/>
        <v>+e18728</v>
      </c>
      <c r="H140" s="535" t="str">
        <f t="shared" si="44"/>
        <v>+e18855</v>
      </c>
      <c r="I140" s="232"/>
      <c r="J140" s="440" t="s">
        <v>449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18862</v>
      </c>
      <c r="G141" s="535" t="str">
        <f t="shared" si="43"/>
        <v>+e18862</v>
      </c>
      <c r="H141" s="535" t="str">
        <f t="shared" si="44"/>
        <v>+e18989</v>
      </c>
      <c r="I141" s="232"/>
      <c r="J141" s="446" t="s">
        <v>450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18996</v>
      </c>
      <c r="G142" s="535" t="str">
        <f t="shared" si="43"/>
        <v>+e18996</v>
      </c>
      <c r="H142" s="535" t="str">
        <f t="shared" si="44"/>
        <v>+e19123</v>
      </c>
      <c r="I142" s="233"/>
      <c r="J142" s="450" t="s">
        <v>451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19130</v>
      </c>
      <c r="G143" s="535" t="str">
        <f t="shared" si="43"/>
        <v>+e19130</v>
      </c>
      <c r="H143" s="535" t="str">
        <f t="shared" si="44"/>
        <v>+e19257</v>
      </c>
      <c r="I143" s="234"/>
      <c r="J143" s="202" t="s">
        <v>334</v>
      </c>
      <c r="K143" s="235" t="s">
        <v>452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19264</v>
      </c>
      <c r="G144" s="535" t="str">
        <f t="shared" si="43"/>
        <v>+e19264</v>
      </c>
      <c r="H144" s="535" t="str">
        <f t="shared" si="44"/>
        <v>+e19391</v>
      </c>
      <c r="I144" s="980" t="s">
        <v>921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J67:K67"/>
    <mergeCell ref="J32:K32"/>
    <mergeCell ref="J35:K35"/>
    <mergeCell ref="J41:K41"/>
    <mergeCell ref="J47:K47"/>
    <mergeCell ref="B5:E5"/>
    <mergeCell ref="I14:K14"/>
    <mergeCell ref="I16:K16"/>
    <mergeCell ref="I19:K19"/>
    <mergeCell ref="AA23:AA24"/>
    <mergeCell ref="S24:S25"/>
    <mergeCell ref="T24:T25"/>
    <mergeCell ref="U24:U25"/>
    <mergeCell ref="V24:V25"/>
    <mergeCell ref="X23:X24"/>
    <mergeCell ref="Y23:Y24"/>
    <mergeCell ref="J96:K96"/>
    <mergeCell ref="Z23:Z24"/>
    <mergeCell ref="J73:K73"/>
    <mergeCell ref="J77:K77"/>
    <mergeCell ref="J48:K48"/>
    <mergeCell ref="J89:K89"/>
    <mergeCell ref="J78:K78"/>
    <mergeCell ref="J79:K79"/>
    <mergeCell ref="J80:K80"/>
    <mergeCell ref="J81:K81"/>
    <mergeCell ref="J97:K97"/>
    <mergeCell ref="J98:K98"/>
    <mergeCell ref="J129:K129"/>
    <mergeCell ref="J106:K106"/>
    <mergeCell ref="J99:K99"/>
    <mergeCell ref="J128:K128"/>
    <mergeCell ref="J116:K116"/>
    <mergeCell ref="J117:K117"/>
    <mergeCell ref="J125:K125"/>
    <mergeCell ref="J139:K139"/>
    <mergeCell ref="J110:K110"/>
    <mergeCell ref="J111:K111"/>
    <mergeCell ref="J112:K112"/>
    <mergeCell ref="J113:K113"/>
    <mergeCell ref="J134:K134"/>
  </mergeCells>
  <conditionalFormatting sqref="V32:V143 AA32:AA143">
    <cfRule type="cellIs" priority="3" dxfId="5" operator="lessThan" stopIfTrue="1">
      <formula>0</formula>
    </cfRule>
  </conditionalFormatting>
  <conditionalFormatting sqref="V30 AA30">
    <cfRule type="cellIs" priority="2" dxfId="6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479</v>
      </c>
    </row>
    <row r="2" spans="1:2" ht="12.75">
      <c r="A2">
        <v>1103</v>
      </c>
      <c r="B2" t="s">
        <v>480</v>
      </c>
    </row>
    <row r="3" spans="1:2" ht="12.75">
      <c r="A3">
        <v>1104</v>
      </c>
      <c r="B3" t="s">
        <v>481</v>
      </c>
    </row>
    <row r="4" spans="1:2" ht="12.75">
      <c r="A4">
        <v>1105</v>
      </c>
      <c r="B4" t="s">
        <v>482</v>
      </c>
    </row>
    <row r="5" spans="1:2" ht="12.75">
      <c r="A5">
        <v>1106</v>
      </c>
      <c r="B5" t="s">
        <v>483</v>
      </c>
    </row>
    <row r="6" spans="1:2" ht="12.75">
      <c r="A6">
        <v>1107</v>
      </c>
      <c r="B6" t="s">
        <v>484</v>
      </c>
    </row>
    <row r="7" spans="1:2" ht="12.75">
      <c r="A7">
        <v>1108</v>
      </c>
      <c r="B7" t="s">
        <v>485</v>
      </c>
    </row>
    <row r="8" spans="1:2" ht="12.75">
      <c r="A8">
        <v>1111</v>
      </c>
      <c r="B8" t="s">
        <v>486</v>
      </c>
    </row>
    <row r="9" spans="1:2" ht="12.75">
      <c r="A9">
        <v>1115</v>
      </c>
      <c r="B9" t="s">
        <v>487</v>
      </c>
    </row>
    <row r="10" spans="1:2" ht="12.75">
      <c r="A10">
        <v>1116</v>
      </c>
      <c r="B10" t="s">
        <v>488</v>
      </c>
    </row>
    <row r="11" spans="1:2" ht="12.75">
      <c r="A11">
        <v>1117</v>
      </c>
      <c r="B11" t="s">
        <v>489</v>
      </c>
    </row>
    <row r="12" spans="1:2" ht="12.75">
      <c r="A12">
        <v>1121</v>
      </c>
      <c r="B12" t="s">
        <v>490</v>
      </c>
    </row>
    <row r="13" spans="1:2" ht="12.75">
      <c r="A13">
        <v>1122</v>
      </c>
      <c r="B13" t="s">
        <v>491</v>
      </c>
    </row>
    <row r="14" spans="1:2" ht="12.75">
      <c r="A14">
        <v>1123</v>
      </c>
      <c r="B14" t="s">
        <v>492</v>
      </c>
    </row>
    <row r="15" spans="1:2" ht="12.75">
      <c r="A15">
        <v>1125</v>
      </c>
      <c r="B15" t="s">
        <v>493</v>
      </c>
    </row>
    <row r="16" spans="1:2" ht="12.75">
      <c r="A16">
        <v>1128</v>
      </c>
      <c r="B16" t="s">
        <v>494</v>
      </c>
    </row>
    <row r="17" spans="1:2" ht="12.75">
      <c r="A17">
        <v>1139</v>
      </c>
      <c r="B17" t="s">
        <v>495</v>
      </c>
    </row>
    <row r="18" spans="1:2" ht="12.75">
      <c r="A18">
        <v>1141</v>
      </c>
      <c r="B18" t="s">
        <v>496</v>
      </c>
    </row>
    <row r="19" spans="1:2" ht="12.75">
      <c r="A19">
        <v>1142</v>
      </c>
      <c r="B19" t="s">
        <v>497</v>
      </c>
    </row>
    <row r="20" spans="1:2" ht="12.75">
      <c r="A20">
        <v>1143</v>
      </c>
      <c r="B20" t="s">
        <v>498</v>
      </c>
    </row>
    <row r="21" spans="1:2" ht="12.75">
      <c r="A21">
        <v>1144</v>
      </c>
      <c r="B21" t="s">
        <v>499</v>
      </c>
    </row>
    <row r="22" spans="1:2" ht="12.75">
      <c r="A22">
        <v>1145</v>
      </c>
      <c r="B22" t="s">
        <v>500</v>
      </c>
    </row>
    <row r="23" spans="1:2" ht="12.75">
      <c r="A23">
        <v>1146</v>
      </c>
      <c r="B23" t="s">
        <v>501</v>
      </c>
    </row>
    <row r="24" spans="1:2" ht="12.75">
      <c r="A24">
        <v>1147</v>
      </c>
      <c r="B24" t="s">
        <v>502</v>
      </c>
    </row>
    <row r="25" spans="1:2" ht="12.75">
      <c r="A25">
        <v>1148</v>
      </c>
      <c r="B25" t="s">
        <v>503</v>
      </c>
    </row>
    <row r="26" spans="1:2" ht="12.75">
      <c r="A26">
        <v>1149</v>
      </c>
      <c r="B26" t="s">
        <v>504</v>
      </c>
    </row>
    <row r="27" spans="1:2" ht="12.75">
      <c r="A27">
        <v>1151</v>
      </c>
      <c r="B27" t="s">
        <v>505</v>
      </c>
    </row>
    <row r="28" spans="1:2" ht="12.75">
      <c r="A28">
        <v>1158</v>
      </c>
      <c r="B28" t="s">
        <v>494</v>
      </c>
    </row>
    <row r="29" spans="1:2" ht="12.75">
      <c r="A29">
        <v>1161</v>
      </c>
      <c r="B29" t="s">
        <v>506</v>
      </c>
    </row>
    <row r="30" spans="1:2" ht="12.75">
      <c r="A30">
        <v>1162</v>
      </c>
      <c r="B30" t="s">
        <v>507</v>
      </c>
    </row>
    <row r="31" spans="1:2" ht="12.75">
      <c r="A31">
        <v>1163</v>
      </c>
      <c r="B31" t="s">
        <v>508</v>
      </c>
    </row>
    <row r="32" spans="1:2" ht="12.75">
      <c r="A32">
        <v>1168</v>
      </c>
      <c r="B32" t="s">
        <v>494</v>
      </c>
    </row>
    <row r="33" spans="1:2" ht="12.75">
      <c r="A33">
        <v>1179</v>
      </c>
      <c r="B33" t="s">
        <v>509</v>
      </c>
    </row>
    <row r="34" spans="1:2" ht="12.75">
      <c r="A34">
        <v>2201</v>
      </c>
      <c r="B34" t="s">
        <v>510</v>
      </c>
    </row>
    <row r="35" spans="1:2" ht="12.75">
      <c r="A35">
        <v>2205</v>
      </c>
      <c r="B35" t="s">
        <v>511</v>
      </c>
    </row>
    <row r="36" spans="1:2" ht="12.75">
      <c r="A36">
        <v>2206</v>
      </c>
      <c r="B36" t="s">
        <v>512</v>
      </c>
    </row>
    <row r="37" spans="1:2" ht="12.75">
      <c r="A37">
        <v>2215</v>
      </c>
      <c r="B37" t="s">
        <v>513</v>
      </c>
    </row>
    <row r="38" spans="1:2" ht="12.75">
      <c r="A38">
        <v>2218</v>
      </c>
      <c r="B38" t="s">
        <v>494</v>
      </c>
    </row>
    <row r="39" spans="1:2" ht="12.75">
      <c r="A39">
        <v>2219</v>
      </c>
      <c r="B39" t="s">
        <v>514</v>
      </c>
    </row>
    <row r="40" spans="1:2" ht="12.75">
      <c r="A40">
        <v>2221</v>
      </c>
      <c r="B40" t="s">
        <v>515</v>
      </c>
    </row>
    <row r="41" spans="1:2" ht="12.75">
      <c r="A41">
        <v>2222</v>
      </c>
      <c r="B41" t="s">
        <v>516</v>
      </c>
    </row>
    <row r="42" spans="1:2" ht="12.75">
      <c r="A42">
        <v>2223</v>
      </c>
      <c r="B42" t="s">
        <v>517</v>
      </c>
    </row>
    <row r="43" spans="1:2" ht="12.75">
      <c r="A43">
        <v>2224</v>
      </c>
      <c r="B43" t="s">
        <v>518</v>
      </c>
    </row>
    <row r="44" spans="1:2" ht="12.75">
      <c r="A44">
        <v>2225</v>
      </c>
      <c r="B44" t="s">
        <v>519</v>
      </c>
    </row>
    <row r="45" spans="1:2" ht="12.75">
      <c r="A45">
        <v>2228</v>
      </c>
      <c r="B45" t="s">
        <v>494</v>
      </c>
    </row>
    <row r="46" spans="1:2" ht="12.75">
      <c r="A46">
        <v>2239</v>
      </c>
      <c r="B46" t="s">
        <v>520</v>
      </c>
    </row>
    <row r="47" spans="1:2" ht="12.75">
      <c r="A47">
        <v>2241</v>
      </c>
      <c r="B47" t="s">
        <v>521</v>
      </c>
    </row>
    <row r="48" spans="1:2" ht="12.75">
      <c r="A48">
        <v>2242</v>
      </c>
      <c r="B48" t="s">
        <v>522</v>
      </c>
    </row>
    <row r="49" spans="1:2" ht="12.75">
      <c r="A49">
        <v>2243</v>
      </c>
      <c r="B49" t="s">
        <v>523</v>
      </c>
    </row>
    <row r="50" spans="1:2" ht="12.75">
      <c r="A50">
        <v>2244</v>
      </c>
      <c r="B50" t="s">
        <v>524</v>
      </c>
    </row>
    <row r="51" spans="1:2" ht="12.75">
      <c r="A51">
        <v>2245</v>
      </c>
      <c r="B51" t="s">
        <v>525</v>
      </c>
    </row>
    <row r="52" spans="1:2" ht="12.75">
      <c r="A52">
        <v>2246</v>
      </c>
      <c r="B52" t="s">
        <v>526</v>
      </c>
    </row>
    <row r="53" spans="1:2" ht="12.75">
      <c r="A53">
        <v>2247</v>
      </c>
      <c r="B53" t="s">
        <v>527</v>
      </c>
    </row>
    <row r="54" spans="1:2" ht="12.75">
      <c r="A54">
        <v>2248</v>
      </c>
      <c r="B54" t="s">
        <v>528</v>
      </c>
    </row>
    <row r="55" spans="1:2" ht="12.75">
      <c r="A55">
        <v>2249</v>
      </c>
      <c r="B55" t="s">
        <v>529</v>
      </c>
    </row>
    <row r="56" spans="1:2" ht="12.75">
      <c r="A56">
        <v>2258</v>
      </c>
      <c r="B56" t="s">
        <v>494</v>
      </c>
    </row>
    <row r="57" spans="1:2" ht="12.75">
      <c r="A57">
        <v>2259</v>
      </c>
      <c r="B57" t="s">
        <v>530</v>
      </c>
    </row>
    <row r="58" spans="1:2" ht="12.75">
      <c r="A58">
        <v>2261</v>
      </c>
      <c r="B58" t="s">
        <v>531</v>
      </c>
    </row>
    <row r="59" spans="1:2" ht="12.75">
      <c r="A59">
        <v>2268</v>
      </c>
      <c r="B59" t="s">
        <v>494</v>
      </c>
    </row>
    <row r="60" spans="1:2" ht="12.75">
      <c r="A60">
        <v>2279</v>
      </c>
      <c r="B60" t="s">
        <v>532</v>
      </c>
    </row>
    <row r="61" spans="1:2" ht="12.75">
      <c r="A61">
        <v>2281</v>
      </c>
      <c r="B61" t="s">
        <v>533</v>
      </c>
    </row>
    <row r="62" spans="1:2" ht="12.75">
      <c r="A62">
        <v>2282</v>
      </c>
      <c r="B62" t="s">
        <v>534</v>
      </c>
    </row>
    <row r="63" spans="1:2" ht="12.75">
      <c r="A63">
        <v>2283</v>
      </c>
      <c r="B63" t="s">
        <v>535</v>
      </c>
    </row>
    <row r="64" spans="1:2" ht="12.75">
      <c r="A64">
        <v>2284</v>
      </c>
      <c r="B64" t="s">
        <v>536</v>
      </c>
    </row>
    <row r="65" spans="1:2" ht="12.75">
      <c r="A65">
        <v>2285</v>
      </c>
      <c r="B65" t="s">
        <v>537</v>
      </c>
    </row>
    <row r="66" spans="1:2" ht="12.75">
      <c r="A66">
        <v>2288</v>
      </c>
      <c r="B66" t="s">
        <v>494</v>
      </c>
    </row>
    <row r="67" spans="1:2" ht="12.75">
      <c r="A67">
        <v>2289</v>
      </c>
      <c r="B67" t="s">
        <v>538</v>
      </c>
    </row>
    <row r="68" spans="1:2" ht="12.75">
      <c r="A68">
        <v>3301</v>
      </c>
      <c r="B68" t="s">
        <v>539</v>
      </c>
    </row>
    <row r="69" spans="1:2" ht="12.75">
      <c r="A69">
        <v>3311</v>
      </c>
      <c r="B69" t="s">
        <v>540</v>
      </c>
    </row>
    <row r="70" spans="1:2" ht="12.75">
      <c r="A70">
        <v>3312</v>
      </c>
      <c r="B70" t="s">
        <v>541</v>
      </c>
    </row>
    <row r="71" spans="1:2" ht="12.75">
      <c r="A71">
        <v>3314</v>
      </c>
      <c r="B71" t="s">
        <v>542</v>
      </c>
    </row>
    <row r="72" spans="1:2" ht="12.75">
      <c r="A72">
        <v>3315</v>
      </c>
      <c r="B72" t="s">
        <v>543</v>
      </c>
    </row>
    <row r="73" spans="1:2" ht="12.75">
      <c r="A73">
        <v>3318</v>
      </c>
      <c r="B73" t="s">
        <v>544</v>
      </c>
    </row>
    <row r="74" spans="1:2" ht="12.75">
      <c r="A74">
        <v>3321</v>
      </c>
      <c r="B74" t="s">
        <v>545</v>
      </c>
    </row>
    <row r="75" spans="1:2" ht="12.75">
      <c r="A75">
        <v>3322</v>
      </c>
      <c r="B75" t="s">
        <v>546</v>
      </c>
    </row>
    <row r="76" spans="1:2" ht="12.75">
      <c r="A76">
        <v>3324</v>
      </c>
      <c r="B76" t="s">
        <v>547</v>
      </c>
    </row>
    <row r="77" spans="1:2" ht="12.75">
      <c r="A77">
        <v>3325</v>
      </c>
      <c r="B77" t="s">
        <v>548</v>
      </c>
    </row>
    <row r="78" spans="1:2" ht="12.75">
      <c r="A78">
        <v>3326</v>
      </c>
      <c r="B78" t="s">
        <v>549</v>
      </c>
    </row>
    <row r="79" spans="1:2" ht="12.75">
      <c r="A79">
        <v>3332</v>
      </c>
      <c r="B79" t="s">
        <v>550</v>
      </c>
    </row>
    <row r="80" spans="1:2" ht="12.75">
      <c r="A80">
        <v>3333</v>
      </c>
      <c r="B80" t="s">
        <v>551</v>
      </c>
    </row>
    <row r="81" spans="1:2" ht="12.75">
      <c r="A81">
        <v>3334</v>
      </c>
      <c r="B81" t="s">
        <v>552</v>
      </c>
    </row>
    <row r="82" spans="1:2" ht="12.75">
      <c r="A82">
        <v>3336</v>
      </c>
      <c r="B82" t="s">
        <v>553</v>
      </c>
    </row>
    <row r="83" spans="1:2" ht="12.75">
      <c r="A83">
        <v>3337</v>
      </c>
      <c r="B83" t="s">
        <v>554</v>
      </c>
    </row>
    <row r="84" spans="1:2" ht="12.75">
      <c r="A84">
        <v>3341</v>
      </c>
      <c r="B84" t="s">
        <v>555</v>
      </c>
    </row>
    <row r="85" spans="1:2" ht="12.75">
      <c r="A85">
        <v>3349</v>
      </c>
      <c r="B85" t="s">
        <v>556</v>
      </c>
    </row>
    <row r="86" spans="1:2" ht="12.75">
      <c r="A86">
        <v>3359</v>
      </c>
      <c r="B86" t="s">
        <v>557</v>
      </c>
    </row>
    <row r="87" spans="1:2" ht="12.75">
      <c r="A87">
        <v>3369</v>
      </c>
      <c r="B87" t="s">
        <v>558</v>
      </c>
    </row>
    <row r="88" spans="1:2" ht="12.75">
      <c r="A88">
        <v>3388</v>
      </c>
      <c r="B88" t="s">
        <v>494</v>
      </c>
    </row>
    <row r="89" spans="1:2" ht="12.75">
      <c r="A89">
        <v>3389</v>
      </c>
      <c r="B89" t="s">
        <v>559</v>
      </c>
    </row>
    <row r="90" spans="1:2" ht="12.75">
      <c r="A90">
        <v>4401</v>
      </c>
      <c r="B90" t="s">
        <v>560</v>
      </c>
    </row>
    <row r="91" spans="1:2" ht="12.75">
      <c r="A91">
        <v>4412</v>
      </c>
      <c r="B91" t="s">
        <v>561</v>
      </c>
    </row>
    <row r="92" spans="1:2" ht="12.75">
      <c r="A92">
        <v>4415</v>
      </c>
      <c r="B92" t="s">
        <v>562</v>
      </c>
    </row>
    <row r="93" spans="1:2" ht="12.75">
      <c r="A93">
        <v>4418</v>
      </c>
      <c r="B93" t="s">
        <v>563</v>
      </c>
    </row>
    <row r="94" spans="1:2" ht="12.75">
      <c r="A94">
        <v>4425</v>
      </c>
      <c r="B94" t="s">
        <v>564</v>
      </c>
    </row>
    <row r="95" spans="1:2" ht="12.75">
      <c r="A95">
        <v>4429</v>
      </c>
      <c r="B95" t="s">
        <v>565</v>
      </c>
    </row>
    <row r="96" spans="1:2" ht="12.75">
      <c r="A96">
        <v>4431</v>
      </c>
      <c r="B96" t="s">
        <v>566</v>
      </c>
    </row>
    <row r="97" spans="1:2" ht="12.75">
      <c r="A97">
        <v>4433</v>
      </c>
      <c r="B97" t="s">
        <v>567</v>
      </c>
    </row>
    <row r="98" spans="1:2" ht="12.75">
      <c r="A98">
        <v>4436</v>
      </c>
      <c r="B98" t="s">
        <v>568</v>
      </c>
    </row>
    <row r="99" spans="1:2" ht="12.75">
      <c r="A99">
        <v>4437</v>
      </c>
      <c r="B99" t="s">
        <v>569</v>
      </c>
    </row>
    <row r="100" spans="1:2" ht="12.75">
      <c r="A100">
        <v>4450</v>
      </c>
      <c r="B100" t="s">
        <v>570</v>
      </c>
    </row>
    <row r="101" spans="1:2" ht="12.75">
      <c r="A101">
        <v>4451</v>
      </c>
      <c r="B101" t="s">
        <v>571</v>
      </c>
    </row>
    <row r="102" spans="1:2" ht="12.75">
      <c r="A102">
        <v>4452</v>
      </c>
      <c r="B102" t="s">
        <v>572</v>
      </c>
    </row>
    <row r="103" spans="1:2" ht="12.75">
      <c r="A103">
        <v>4453</v>
      </c>
      <c r="B103" t="s">
        <v>573</v>
      </c>
    </row>
    <row r="104" spans="1:2" ht="12.75">
      <c r="A104">
        <v>4454</v>
      </c>
      <c r="B104" t="s">
        <v>574</v>
      </c>
    </row>
    <row r="105" spans="1:2" ht="12.75">
      <c r="A105">
        <v>4455</v>
      </c>
      <c r="B105" t="s">
        <v>575</v>
      </c>
    </row>
    <row r="106" spans="1:2" ht="12.75">
      <c r="A106">
        <v>4456</v>
      </c>
      <c r="B106" t="s">
        <v>576</v>
      </c>
    </row>
    <row r="107" spans="1:2" ht="12.75">
      <c r="A107">
        <v>4457</v>
      </c>
      <c r="B107" t="s">
        <v>577</v>
      </c>
    </row>
    <row r="108" spans="1:2" ht="12.75">
      <c r="A108">
        <v>4459</v>
      </c>
      <c r="B108" t="s">
        <v>578</v>
      </c>
    </row>
    <row r="109" spans="1:2" ht="12.75">
      <c r="A109">
        <v>4465</v>
      </c>
      <c r="B109" t="s">
        <v>579</v>
      </c>
    </row>
    <row r="110" spans="1:2" ht="12.75">
      <c r="A110">
        <v>4467</v>
      </c>
      <c r="B110" t="s">
        <v>580</v>
      </c>
    </row>
    <row r="111" spans="1:2" ht="12.75">
      <c r="A111">
        <v>4468</v>
      </c>
      <c r="B111" t="s">
        <v>494</v>
      </c>
    </row>
    <row r="112" spans="1:2" ht="12.75">
      <c r="A112">
        <v>4469</v>
      </c>
      <c r="B112" t="s">
        <v>581</v>
      </c>
    </row>
    <row r="113" spans="1:2" ht="12.75">
      <c r="A113">
        <v>5501</v>
      </c>
      <c r="B113" t="s">
        <v>408</v>
      </c>
    </row>
    <row r="114" spans="1:2" ht="12.75">
      <c r="A114">
        <v>5511</v>
      </c>
      <c r="B114" t="s">
        <v>582</v>
      </c>
    </row>
    <row r="115" spans="1:2" ht="12.75">
      <c r="A115">
        <v>5512</v>
      </c>
      <c r="B115" t="s">
        <v>583</v>
      </c>
    </row>
    <row r="116" spans="1:2" ht="12.75">
      <c r="A116">
        <v>5513</v>
      </c>
      <c r="B116" t="s">
        <v>584</v>
      </c>
    </row>
    <row r="117" spans="1:2" ht="12.75">
      <c r="A117">
        <v>5514</v>
      </c>
      <c r="B117" t="s">
        <v>585</v>
      </c>
    </row>
    <row r="118" spans="1:2" ht="12.75">
      <c r="A118">
        <v>5515</v>
      </c>
      <c r="B118" t="s">
        <v>586</v>
      </c>
    </row>
    <row r="119" spans="1:2" ht="12.75">
      <c r="A119">
        <v>5516</v>
      </c>
      <c r="B119" t="s">
        <v>587</v>
      </c>
    </row>
    <row r="120" spans="1:2" ht="12.75">
      <c r="A120">
        <v>5517</v>
      </c>
      <c r="B120" t="s">
        <v>588</v>
      </c>
    </row>
    <row r="121" spans="1:2" ht="12.75">
      <c r="A121">
        <v>5518</v>
      </c>
      <c r="B121" t="s">
        <v>589</v>
      </c>
    </row>
    <row r="122" spans="1:2" ht="12.75">
      <c r="A122">
        <v>5519</v>
      </c>
      <c r="B122" t="s">
        <v>590</v>
      </c>
    </row>
    <row r="123" spans="1:2" ht="12.75">
      <c r="A123">
        <v>5521</v>
      </c>
      <c r="B123" t="s">
        <v>591</v>
      </c>
    </row>
    <row r="124" spans="1:2" ht="12.75">
      <c r="A124">
        <v>5522</v>
      </c>
      <c r="B124" t="s">
        <v>592</v>
      </c>
    </row>
    <row r="125" spans="1:2" ht="12.75">
      <c r="A125">
        <v>5524</v>
      </c>
      <c r="B125" t="s">
        <v>593</v>
      </c>
    </row>
    <row r="126" spans="1:2" ht="12.75">
      <c r="A126">
        <v>5525</v>
      </c>
      <c r="B126" t="s">
        <v>594</v>
      </c>
    </row>
    <row r="127" spans="1:2" ht="12.75">
      <c r="A127">
        <v>5526</v>
      </c>
      <c r="B127" t="s">
        <v>595</v>
      </c>
    </row>
    <row r="128" spans="1:2" ht="12.75">
      <c r="A128">
        <v>5527</v>
      </c>
      <c r="B128" t="s">
        <v>596</v>
      </c>
    </row>
    <row r="129" spans="1:2" ht="12.75">
      <c r="A129">
        <v>5528</v>
      </c>
      <c r="B129" t="s">
        <v>597</v>
      </c>
    </row>
    <row r="130" spans="1:2" ht="12.75">
      <c r="A130">
        <v>5529</v>
      </c>
      <c r="B130" t="s">
        <v>598</v>
      </c>
    </row>
    <row r="131" spans="1:2" ht="12.75">
      <c r="A131">
        <v>5530</v>
      </c>
      <c r="B131" t="s">
        <v>599</v>
      </c>
    </row>
    <row r="132" spans="1:2" ht="12.75">
      <c r="A132">
        <v>5531</v>
      </c>
      <c r="B132" t="s">
        <v>600</v>
      </c>
    </row>
    <row r="133" spans="1:2" ht="12.75">
      <c r="A133">
        <v>5532</v>
      </c>
      <c r="B133" t="s">
        <v>601</v>
      </c>
    </row>
    <row r="134" spans="1:2" ht="12.75">
      <c r="A134">
        <v>5533</v>
      </c>
      <c r="B134" t="s">
        <v>602</v>
      </c>
    </row>
    <row r="135" spans="1:2" ht="12.75">
      <c r="A135">
        <v>5534</v>
      </c>
      <c r="B135" t="s">
        <v>603</v>
      </c>
    </row>
    <row r="136" spans="1:2" ht="12.75">
      <c r="A136">
        <v>5535</v>
      </c>
      <c r="B136" t="s">
        <v>604</v>
      </c>
    </row>
    <row r="137" spans="1:2" ht="12.75">
      <c r="A137">
        <v>5538</v>
      </c>
      <c r="B137" t="s">
        <v>605</v>
      </c>
    </row>
    <row r="138" spans="1:2" ht="12.75">
      <c r="A138">
        <v>5540</v>
      </c>
      <c r="B138" t="s">
        <v>606</v>
      </c>
    </row>
    <row r="139" spans="1:2" ht="12.75">
      <c r="A139">
        <v>5541</v>
      </c>
      <c r="B139" t="s">
        <v>607</v>
      </c>
    </row>
    <row r="140" spans="1:2" ht="12.75">
      <c r="A140">
        <v>5545</v>
      </c>
      <c r="B140" t="s">
        <v>608</v>
      </c>
    </row>
    <row r="141" spans="1:2" ht="12.75">
      <c r="A141">
        <v>5546</v>
      </c>
      <c r="B141" t="s">
        <v>609</v>
      </c>
    </row>
    <row r="142" spans="1:2" ht="12.75">
      <c r="A142">
        <v>5547</v>
      </c>
      <c r="B142" t="s">
        <v>610</v>
      </c>
    </row>
    <row r="143" spans="1:2" ht="12.75">
      <c r="A143">
        <v>5548</v>
      </c>
      <c r="B143" t="s">
        <v>611</v>
      </c>
    </row>
    <row r="144" spans="1:2" ht="12.75">
      <c r="A144">
        <v>5550</v>
      </c>
      <c r="B144" t="s">
        <v>612</v>
      </c>
    </row>
    <row r="145" spans="1:2" ht="12.75">
      <c r="A145">
        <v>5551</v>
      </c>
      <c r="B145" t="s">
        <v>613</v>
      </c>
    </row>
    <row r="146" spans="1:2" ht="12.75">
      <c r="A146">
        <v>5553</v>
      </c>
      <c r="B146" t="s">
        <v>614</v>
      </c>
    </row>
    <row r="147" spans="1:2" ht="12.75">
      <c r="A147">
        <v>5554</v>
      </c>
      <c r="B147" t="s">
        <v>615</v>
      </c>
    </row>
    <row r="148" spans="1:2" ht="12.75">
      <c r="A148">
        <v>5556</v>
      </c>
      <c r="B148" t="s">
        <v>616</v>
      </c>
    </row>
    <row r="149" spans="1:2" ht="12.75">
      <c r="A149">
        <v>5561</v>
      </c>
      <c r="B149" t="s">
        <v>617</v>
      </c>
    </row>
    <row r="150" spans="1:2" ht="12.75">
      <c r="A150">
        <v>5562</v>
      </c>
      <c r="B150" t="s">
        <v>618</v>
      </c>
    </row>
    <row r="151" spans="1:2" ht="12.75">
      <c r="A151">
        <v>5588</v>
      </c>
      <c r="B151" t="s">
        <v>494</v>
      </c>
    </row>
    <row r="152" spans="1:2" ht="12.75">
      <c r="A152">
        <v>5589</v>
      </c>
      <c r="B152" t="s">
        <v>619</v>
      </c>
    </row>
    <row r="153" spans="1:2" ht="12.75">
      <c r="A153">
        <v>6601</v>
      </c>
      <c r="B153" t="s">
        <v>620</v>
      </c>
    </row>
    <row r="154" spans="1:2" ht="12.75">
      <c r="A154">
        <v>6602</v>
      </c>
      <c r="B154" t="s">
        <v>621</v>
      </c>
    </row>
    <row r="155" spans="1:2" ht="12.75">
      <c r="A155">
        <v>6603</v>
      </c>
      <c r="B155" t="s">
        <v>622</v>
      </c>
    </row>
    <row r="156" spans="1:2" ht="12.75">
      <c r="A156">
        <v>6604</v>
      </c>
      <c r="B156" t="s">
        <v>623</v>
      </c>
    </row>
    <row r="157" spans="1:2" ht="12.75">
      <c r="A157">
        <v>6605</v>
      </c>
      <c r="B157" t="s">
        <v>624</v>
      </c>
    </row>
    <row r="158" spans="1:2" ht="12.75">
      <c r="A158">
        <v>6606</v>
      </c>
      <c r="B158" t="s">
        <v>625</v>
      </c>
    </row>
    <row r="159" spans="1:2" ht="12.75">
      <c r="A159">
        <v>6618</v>
      </c>
      <c r="B159" t="s">
        <v>494</v>
      </c>
    </row>
    <row r="160" spans="1:2" ht="12.75">
      <c r="A160">
        <v>6619</v>
      </c>
      <c r="B160" t="s">
        <v>626</v>
      </c>
    </row>
    <row r="161" spans="1:2" ht="12.75">
      <c r="A161">
        <v>6621</v>
      </c>
      <c r="B161" t="s">
        <v>627</v>
      </c>
    </row>
    <row r="162" spans="1:2" ht="12.75">
      <c r="A162">
        <v>6622</v>
      </c>
      <c r="B162" t="s">
        <v>628</v>
      </c>
    </row>
    <row r="163" spans="1:2" ht="12.75">
      <c r="A163">
        <v>6623</v>
      </c>
      <c r="B163" t="s">
        <v>629</v>
      </c>
    </row>
    <row r="164" spans="1:2" ht="12.75">
      <c r="A164">
        <v>6624</v>
      </c>
      <c r="B164" t="s">
        <v>630</v>
      </c>
    </row>
    <row r="165" spans="1:2" ht="12.75">
      <c r="A165">
        <v>6625</v>
      </c>
      <c r="B165" t="s">
        <v>631</v>
      </c>
    </row>
    <row r="166" spans="1:2" ht="12.75">
      <c r="A166">
        <v>6626</v>
      </c>
      <c r="B166" t="s">
        <v>632</v>
      </c>
    </row>
    <row r="167" spans="1:2" ht="12.75">
      <c r="A167">
        <v>6627</v>
      </c>
      <c r="B167" t="s">
        <v>633</v>
      </c>
    </row>
    <row r="168" spans="1:2" ht="12.75">
      <c r="A168">
        <v>6628</v>
      </c>
      <c r="B168" t="s">
        <v>494</v>
      </c>
    </row>
    <row r="169" spans="1:2" ht="12.75">
      <c r="A169">
        <v>6629</v>
      </c>
      <c r="B169" t="s">
        <v>634</v>
      </c>
    </row>
    <row r="170" spans="1:2" ht="12.75">
      <c r="A170">
        <v>7701</v>
      </c>
      <c r="B170" t="s">
        <v>635</v>
      </c>
    </row>
    <row r="171" spans="1:2" ht="12.75">
      <c r="A171">
        <v>7708</v>
      </c>
      <c r="B171" t="s">
        <v>494</v>
      </c>
    </row>
    <row r="172" spans="1:2" ht="12.75">
      <c r="A172">
        <v>7711</v>
      </c>
      <c r="B172" t="s">
        <v>636</v>
      </c>
    </row>
    <row r="173" spans="1:2" ht="12.75">
      <c r="A173">
        <v>7712</v>
      </c>
      <c r="B173" t="s">
        <v>637</v>
      </c>
    </row>
    <row r="174" spans="1:2" ht="12.75">
      <c r="A174">
        <v>7713</v>
      </c>
      <c r="B174" t="s">
        <v>638</v>
      </c>
    </row>
    <row r="175" spans="1:2" ht="12.75">
      <c r="A175">
        <v>7714</v>
      </c>
      <c r="B175" t="s">
        <v>639</v>
      </c>
    </row>
    <row r="176" spans="1:2" ht="12.75">
      <c r="A176">
        <v>7718</v>
      </c>
      <c r="B176" t="s">
        <v>494</v>
      </c>
    </row>
    <row r="177" spans="1:2" ht="12.75">
      <c r="A177">
        <v>7719</v>
      </c>
      <c r="B177" t="s">
        <v>640</v>
      </c>
    </row>
    <row r="178" spans="1:2" ht="12.75">
      <c r="A178">
        <v>7731</v>
      </c>
      <c r="B178" t="s">
        <v>641</v>
      </c>
    </row>
    <row r="179" spans="1:2" ht="12.75">
      <c r="A179">
        <v>7732</v>
      </c>
      <c r="B179" t="s">
        <v>642</v>
      </c>
    </row>
    <row r="180" spans="1:2" ht="12.75">
      <c r="A180">
        <v>7733</v>
      </c>
      <c r="B180" t="s">
        <v>643</v>
      </c>
    </row>
    <row r="181" spans="1:2" ht="12.75">
      <c r="A181">
        <v>7735</v>
      </c>
      <c r="B181" t="s">
        <v>644</v>
      </c>
    </row>
    <row r="182" spans="1:2" ht="12.75">
      <c r="A182">
        <v>7736</v>
      </c>
      <c r="B182" t="s">
        <v>645</v>
      </c>
    </row>
    <row r="183" spans="1:2" ht="12.75">
      <c r="A183">
        <v>7737</v>
      </c>
      <c r="B183" t="s">
        <v>646</v>
      </c>
    </row>
    <row r="184" spans="1:2" ht="12.75">
      <c r="A184">
        <v>7738</v>
      </c>
      <c r="B184" t="s">
        <v>647</v>
      </c>
    </row>
    <row r="185" spans="1:2" ht="12.75">
      <c r="A185">
        <v>7739</v>
      </c>
      <c r="B185" t="s">
        <v>648</v>
      </c>
    </row>
    <row r="186" spans="1:2" ht="12.75">
      <c r="A186">
        <v>7740</v>
      </c>
      <c r="B186" t="s">
        <v>649</v>
      </c>
    </row>
    <row r="187" spans="1:2" ht="12.75">
      <c r="A187">
        <v>7741</v>
      </c>
      <c r="B187" t="s">
        <v>650</v>
      </c>
    </row>
    <row r="188" spans="1:2" ht="12.75">
      <c r="A188">
        <v>7742</v>
      </c>
      <c r="B188" t="s">
        <v>651</v>
      </c>
    </row>
    <row r="189" spans="1:2" ht="12.75">
      <c r="A189">
        <v>7743</v>
      </c>
      <c r="B189" t="s">
        <v>652</v>
      </c>
    </row>
    <row r="190" spans="1:2" ht="12.75">
      <c r="A190">
        <v>7744</v>
      </c>
      <c r="B190" t="s">
        <v>653</v>
      </c>
    </row>
    <row r="191" spans="1:2" ht="12.75">
      <c r="A191">
        <v>7745</v>
      </c>
      <c r="B191" t="s">
        <v>654</v>
      </c>
    </row>
    <row r="192" spans="1:2" ht="12.75">
      <c r="A192">
        <v>7746</v>
      </c>
      <c r="B192" t="s">
        <v>655</v>
      </c>
    </row>
    <row r="193" spans="1:2" ht="12.75">
      <c r="A193">
        <v>7747</v>
      </c>
      <c r="B193" t="s">
        <v>656</v>
      </c>
    </row>
    <row r="194" spans="1:2" ht="12.75">
      <c r="A194">
        <v>7748</v>
      </c>
      <c r="B194" t="s">
        <v>657</v>
      </c>
    </row>
    <row r="195" spans="1:2" ht="12.75">
      <c r="A195">
        <v>7751</v>
      </c>
      <c r="B195" t="s">
        <v>658</v>
      </c>
    </row>
    <row r="196" spans="1:2" ht="12.75">
      <c r="A196">
        <v>7752</v>
      </c>
      <c r="B196" t="s">
        <v>659</v>
      </c>
    </row>
    <row r="197" spans="1:2" ht="12.75">
      <c r="A197">
        <v>7755</v>
      </c>
      <c r="B197" t="s">
        <v>660</v>
      </c>
    </row>
    <row r="198" spans="1:2" ht="12.75">
      <c r="A198">
        <v>7758</v>
      </c>
      <c r="B198" t="s">
        <v>494</v>
      </c>
    </row>
    <row r="199" spans="1:2" ht="12.75">
      <c r="A199">
        <v>7759</v>
      </c>
      <c r="B199" t="s">
        <v>661</v>
      </c>
    </row>
    <row r="200" spans="1:2" ht="12.75">
      <c r="A200">
        <v>7761</v>
      </c>
      <c r="B200" t="s">
        <v>662</v>
      </c>
    </row>
    <row r="201" spans="1:2" ht="12.75">
      <c r="A201">
        <v>7762</v>
      </c>
      <c r="B201" t="s">
        <v>663</v>
      </c>
    </row>
    <row r="202" spans="1:2" ht="12.75">
      <c r="A202">
        <v>7768</v>
      </c>
      <c r="B202" t="s">
        <v>494</v>
      </c>
    </row>
    <row r="203" spans="1:2" ht="12.75">
      <c r="A203">
        <v>8801</v>
      </c>
      <c r="B203" t="s">
        <v>664</v>
      </c>
    </row>
    <row r="204" spans="1:2" ht="12.75">
      <c r="A204">
        <v>8802</v>
      </c>
      <c r="B204" t="s">
        <v>665</v>
      </c>
    </row>
    <row r="205" spans="1:2" ht="12.75">
      <c r="A205">
        <v>8803</v>
      </c>
      <c r="B205" t="s">
        <v>666</v>
      </c>
    </row>
    <row r="206" spans="1:2" ht="12.75">
      <c r="A206">
        <v>8804</v>
      </c>
      <c r="B206" t="s">
        <v>667</v>
      </c>
    </row>
    <row r="207" spans="1:2" ht="12.75">
      <c r="A207">
        <v>8805</v>
      </c>
      <c r="B207" t="s">
        <v>668</v>
      </c>
    </row>
    <row r="208" spans="1:2" ht="12.75">
      <c r="A208">
        <v>8807</v>
      </c>
      <c r="B208" t="s">
        <v>494</v>
      </c>
    </row>
    <row r="209" spans="1:2" ht="12.75">
      <c r="A209">
        <v>8808</v>
      </c>
      <c r="B209" t="s">
        <v>669</v>
      </c>
    </row>
    <row r="210" spans="1:2" ht="12.75">
      <c r="A210">
        <v>8809</v>
      </c>
      <c r="B210" t="s">
        <v>670</v>
      </c>
    </row>
    <row r="211" spans="1:2" ht="12.75">
      <c r="A211">
        <v>8811</v>
      </c>
      <c r="B211" t="s">
        <v>671</v>
      </c>
    </row>
    <row r="212" spans="1:2" ht="12.75">
      <c r="A212">
        <v>8813</v>
      </c>
      <c r="B212" t="s">
        <v>672</v>
      </c>
    </row>
    <row r="213" spans="1:2" ht="12.75">
      <c r="A213">
        <v>8814</v>
      </c>
      <c r="B213" t="s">
        <v>673</v>
      </c>
    </row>
    <row r="214" spans="1:2" ht="12.75">
      <c r="A214">
        <v>8815</v>
      </c>
      <c r="B214" t="s">
        <v>674</v>
      </c>
    </row>
    <row r="215" spans="1:2" ht="12.75">
      <c r="A215">
        <v>8816</v>
      </c>
      <c r="B215" t="s">
        <v>675</v>
      </c>
    </row>
    <row r="216" spans="1:2" ht="12.75">
      <c r="A216">
        <v>8817</v>
      </c>
      <c r="B216" t="s">
        <v>676</v>
      </c>
    </row>
    <row r="217" spans="1:2" ht="12.75">
      <c r="A217">
        <v>8821</v>
      </c>
      <c r="B217" t="s">
        <v>677</v>
      </c>
    </row>
    <row r="218" spans="1:2" ht="12.75">
      <c r="A218">
        <v>8824</v>
      </c>
      <c r="B218" t="s">
        <v>678</v>
      </c>
    </row>
    <row r="219" spans="1:2" ht="12.75">
      <c r="A219">
        <v>8825</v>
      </c>
      <c r="B219" t="s">
        <v>679</v>
      </c>
    </row>
    <row r="220" spans="1:2" ht="12.75">
      <c r="A220">
        <v>8826</v>
      </c>
      <c r="B220" t="s">
        <v>680</v>
      </c>
    </row>
    <row r="221" spans="1:2" ht="12.75">
      <c r="A221">
        <v>8827</v>
      </c>
      <c r="B221" t="s">
        <v>681</v>
      </c>
    </row>
    <row r="222" spans="1:2" ht="12.75">
      <c r="A222">
        <v>8828</v>
      </c>
      <c r="B222" t="s">
        <v>494</v>
      </c>
    </row>
    <row r="223" spans="1:2" ht="12.75">
      <c r="A223">
        <v>8829</v>
      </c>
      <c r="B223" t="s">
        <v>682</v>
      </c>
    </row>
    <row r="224" spans="1:2" ht="12.75">
      <c r="A224">
        <v>8831</v>
      </c>
      <c r="B224" t="s">
        <v>683</v>
      </c>
    </row>
    <row r="225" spans="1:2" ht="12.75">
      <c r="A225">
        <v>8832</v>
      </c>
      <c r="B225" t="s">
        <v>684</v>
      </c>
    </row>
    <row r="226" spans="1:2" ht="12.75">
      <c r="A226">
        <v>8833</v>
      </c>
      <c r="B226" t="s">
        <v>685</v>
      </c>
    </row>
    <row r="227" spans="1:2" ht="12.75">
      <c r="A227">
        <v>8834</v>
      </c>
      <c r="B227" t="s">
        <v>686</v>
      </c>
    </row>
    <row r="228" spans="1:2" ht="12.75">
      <c r="A228">
        <v>8835</v>
      </c>
      <c r="B228" t="s">
        <v>687</v>
      </c>
    </row>
    <row r="229" spans="1:2" ht="12.75">
      <c r="A229">
        <v>8836</v>
      </c>
      <c r="B229" t="s">
        <v>688</v>
      </c>
    </row>
    <row r="230" spans="1:2" ht="12.75">
      <c r="A230">
        <v>8837</v>
      </c>
      <c r="B230" t="s">
        <v>689</v>
      </c>
    </row>
    <row r="231" spans="1:2" ht="12.75">
      <c r="A231">
        <v>8838</v>
      </c>
      <c r="B231" t="s">
        <v>690</v>
      </c>
    </row>
    <row r="232" spans="1:2" ht="12.75">
      <c r="A232">
        <v>8839</v>
      </c>
      <c r="B232" t="s">
        <v>691</v>
      </c>
    </row>
    <row r="233" spans="1:2" ht="12.75">
      <c r="A233">
        <v>8845</v>
      </c>
      <c r="B233" t="s">
        <v>692</v>
      </c>
    </row>
    <row r="234" spans="1:2" ht="12.75">
      <c r="A234">
        <v>8848</v>
      </c>
      <c r="B234" t="s">
        <v>494</v>
      </c>
    </row>
    <row r="235" spans="1:2" ht="12.75">
      <c r="A235">
        <v>8849</v>
      </c>
      <c r="B235" t="s">
        <v>693</v>
      </c>
    </row>
    <row r="236" spans="1:2" ht="12.75">
      <c r="A236">
        <v>8851</v>
      </c>
      <c r="B236" t="s">
        <v>694</v>
      </c>
    </row>
    <row r="237" spans="1:2" ht="12.75">
      <c r="A237">
        <v>8852</v>
      </c>
      <c r="B237" t="s">
        <v>695</v>
      </c>
    </row>
    <row r="238" spans="1:2" ht="12.75">
      <c r="A238">
        <v>8853</v>
      </c>
      <c r="B238" t="s">
        <v>494</v>
      </c>
    </row>
    <row r="239" spans="1:2" ht="12.75">
      <c r="A239">
        <v>8855</v>
      </c>
      <c r="B239" t="s">
        <v>696</v>
      </c>
    </row>
    <row r="240" spans="1:2" ht="12.75">
      <c r="A240">
        <v>8858</v>
      </c>
      <c r="B240" t="s">
        <v>697</v>
      </c>
    </row>
    <row r="241" spans="1:2" ht="12.75">
      <c r="A241">
        <v>8859</v>
      </c>
      <c r="B241" t="s">
        <v>698</v>
      </c>
    </row>
    <row r="242" spans="1:2" ht="12.75">
      <c r="A242">
        <v>8861</v>
      </c>
      <c r="B242" t="s">
        <v>699</v>
      </c>
    </row>
    <row r="243" spans="1:2" ht="12.75">
      <c r="A243">
        <v>8862</v>
      </c>
      <c r="B243" t="s">
        <v>700</v>
      </c>
    </row>
    <row r="244" spans="1:2" ht="12.75">
      <c r="A244">
        <v>8863</v>
      </c>
      <c r="B244" t="s">
        <v>701</v>
      </c>
    </row>
    <row r="245" spans="1:2" ht="12.75">
      <c r="A245">
        <v>8864</v>
      </c>
      <c r="B245" t="s">
        <v>494</v>
      </c>
    </row>
    <row r="246" spans="1:2" ht="12.75">
      <c r="A246">
        <v>8865</v>
      </c>
      <c r="B246" t="s">
        <v>702</v>
      </c>
    </row>
    <row r="247" spans="1:2" ht="12.75">
      <c r="A247">
        <v>8866</v>
      </c>
      <c r="B247" t="s">
        <v>703</v>
      </c>
    </row>
    <row r="248" spans="1:2" ht="12.75">
      <c r="A248">
        <v>8867</v>
      </c>
      <c r="B248" t="s">
        <v>704</v>
      </c>
    </row>
    <row r="249" spans="1:2" ht="12.75">
      <c r="A249">
        <v>8868</v>
      </c>
      <c r="B249" t="s">
        <v>705</v>
      </c>
    </row>
    <row r="250" spans="1:2" ht="12.75">
      <c r="A250">
        <v>8869</v>
      </c>
      <c r="B250" t="s">
        <v>706</v>
      </c>
    </row>
    <row r="251" spans="1:2" ht="12.75">
      <c r="A251">
        <v>8871</v>
      </c>
      <c r="B251" t="s">
        <v>707</v>
      </c>
    </row>
    <row r="252" spans="1:2" ht="12.75">
      <c r="A252">
        <v>8872</v>
      </c>
      <c r="B252" t="s">
        <v>708</v>
      </c>
    </row>
    <row r="253" spans="1:2" ht="12.75">
      <c r="A253">
        <v>8873</v>
      </c>
      <c r="B253" t="s">
        <v>709</v>
      </c>
    </row>
    <row r="254" spans="1:2" ht="12.75">
      <c r="A254">
        <v>8875</v>
      </c>
      <c r="B254" t="s">
        <v>710</v>
      </c>
    </row>
    <row r="255" spans="1:2" ht="12.75">
      <c r="A255">
        <v>8876</v>
      </c>
      <c r="B255" t="s">
        <v>711</v>
      </c>
    </row>
    <row r="256" spans="1:2" ht="12.75">
      <c r="A256">
        <v>8877</v>
      </c>
      <c r="B256" t="s">
        <v>712</v>
      </c>
    </row>
    <row r="257" spans="1:2" ht="12.75">
      <c r="A257">
        <v>8878</v>
      </c>
      <c r="B257" t="s">
        <v>713</v>
      </c>
    </row>
    <row r="258" spans="1:2" ht="12.75">
      <c r="A258">
        <v>8885</v>
      </c>
      <c r="B258" t="s">
        <v>714</v>
      </c>
    </row>
    <row r="259" spans="1:2" ht="12.75">
      <c r="A259">
        <v>8888</v>
      </c>
      <c r="B259" t="s">
        <v>715</v>
      </c>
    </row>
    <row r="260" spans="1:2" ht="12.75">
      <c r="A260">
        <v>8897</v>
      </c>
      <c r="B260" t="s">
        <v>494</v>
      </c>
    </row>
    <row r="261" spans="1:2" ht="12.75">
      <c r="A261">
        <v>8898</v>
      </c>
      <c r="B261" t="s">
        <v>716</v>
      </c>
    </row>
    <row r="262" spans="1:2" ht="12.75">
      <c r="A262">
        <v>9910</v>
      </c>
      <c r="B262" t="s">
        <v>717</v>
      </c>
    </row>
    <row r="263" spans="1:2" ht="12.75">
      <c r="A263">
        <v>9997</v>
      </c>
      <c r="B263" t="s">
        <v>718</v>
      </c>
    </row>
    <row r="264" spans="1:2" ht="12.75">
      <c r="A264">
        <v>9998</v>
      </c>
      <c r="B264" t="s">
        <v>719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2013-02-13T07:15:07Z</cp:lastPrinted>
  <dcterms:created xsi:type="dcterms:W3CDTF">1997-12-10T11:54:07Z</dcterms:created>
  <dcterms:modified xsi:type="dcterms:W3CDTF">2014-01-20T13:49:03Z</dcterms:modified>
  <cp:category/>
  <cp:version/>
  <cp:contentType/>
  <cp:contentStatus/>
</cp:coreProperties>
</file>